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usch\Desktop\"/>
    </mc:Choice>
  </mc:AlternateContent>
  <xr:revisionPtr revIDLastSave="0" documentId="13_ncr:1_{3CF6B97C-C930-471B-948F-3691DDE54B4B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Main Page" sheetId="24" r:id="rId1"/>
    <sheet name="Annual Breakdown" sheetId="1" r:id="rId2"/>
    <sheet name="Monthly Budget Breakdown" sheetId="4" r:id="rId3"/>
    <sheet name="Monthly Goal Chart" sheetId="26" r:id="rId4"/>
    <sheet name="Actual Expenditures" sheetId="7" r:id="rId5"/>
    <sheet name="Budget vs. Actual" sheetId="8" r:id="rId6"/>
    <sheet name="January Summary" sheetId="9" r:id="rId7"/>
    <sheet name="February Summary" sheetId="10" r:id="rId8"/>
    <sheet name="March Summary" sheetId="14" r:id="rId9"/>
    <sheet name="April Summary" sheetId="15" r:id="rId10"/>
    <sheet name="May Summary" sheetId="16" r:id="rId11"/>
    <sheet name="June Summary" sheetId="17" r:id="rId12"/>
    <sheet name="July Summary" sheetId="18" r:id="rId13"/>
    <sheet name="August Summary" sheetId="19" r:id="rId14"/>
    <sheet name="September Summary" sheetId="20" r:id="rId15"/>
    <sheet name="October Summary" sheetId="21" r:id="rId16"/>
    <sheet name="November Summary" sheetId="22" r:id="rId17"/>
    <sheet name="December Summary" sheetId="23" r:id="rId18"/>
  </sheets>
  <definedNames>
    <definedName name="_xlnm.Print_Area" localSheetId="4">'Actual Expenditures'!$A$1:$N$30</definedName>
    <definedName name="_xlnm.Print_Area" localSheetId="1">'Annual Breakdown'!$B$1:$E$35</definedName>
    <definedName name="_xlnm.Print_Area" localSheetId="5">'Budget vs. Actual'!$A$1:$AZ$36</definedName>
    <definedName name="_xlnm.Print_Area" localSheetId="0">'Main Page'!$A$1:$M$26</definedName>
    <definedName name="_xlnm.Print_Area" localSheetId="2">'Monthly Budget Breakdown'!$A$1:$N$38</definedName>
    <definedName name="_xlnm.Print_Area" localSheetId="3">'Monthly Goal Chart'!$A$1:$N$37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4" l="1"/>
  <c r="B36" i="8" s="1"/>
  <c r="N29" i="7"/>
  <c r="AY35" i="8" s="1"/>
  <c r="N35" i="4"/>
  <c r="AX35" i="8" s="1"/>
  <c r="AU35" i="8"/>
  <c r="AT35" i="8"/>
  <c r="AQ35" i="8"/>
  <c r="AP35" i="8"/>
  <c r="AM35" i="8"/>
  <c r="AL35" i="8"/>
  <c r="AI35" i="8"/>
  <c r="AH35" i="8"/>
  <c r="AE35" i="8"/>
  <c r="AD35" i="8"/>
  <c r="AF35" i="8" s="1"/>
  <c r="AA35" i="8"/>
  <c r="Z35" i="8"/>
  <c r="W35" i="8"/>
  <c r="V35" i="8"/>
  <c r="S35" i="8"/>
  <c r="T35" i="8" s="1"/>
  <c r="R35" i="8"/>
  <c r="O35" i="8"/>
  <c r="N35" i="8"/>
  <c r="K35" i="8"/>
  <c r="J35" i="8"/>
  <c r="G35" i="8"/>
  <c r="F35" i="8"/>
  <c r="C35" i="8"/>
  <c r="B35" i="8"/>
  <c r="A35" i="8"/>
  <c r="N28" i="7"/>
  <c r="AY34" i="8" s="1"/>
  <c r="N34" i="4"/>
  <c r="AX34" i="8" s="1"/>
  <c r="AU34" i="8"/>
  <c r="AT34" i="8"/>
  <c r="AQ34" i="8"/>
  <c r="AP34" i="8"/>
  <c r="AR34" i="8" s="1"/>
  <c r="AM34" i="8"/>
  <c r="AL34" i="8"/>
  <c r="AI34" i="8"/>
  <c r="AH34" i="8"/>
  <c r="AE34" i="8"/>
  <c r="AD34" i="8"/>
  <c r="AA34" i="8"/>
  <c r="Z34" i="8"/>
  <c r="W34" i="8"/>
  <c r="V34" i="8"/>
  <c r="S34" i="8"/>
  <c r="R34" i="8"/>
  <c r="O34" i="8"/>
  <c r="N34" i="8"/>
  <c r="K34" i="8"/>
  <c r="J34" i="8"/>
  <c r="G34" i="8"/>
  <c r="F34" i="8"/>
  <c r="C34" i="8"/>
  <c r="B34" i="8"/>
  <c r="A34" i="8"/>
  <c r="N27" i="7"/>
  <c r="AY33" i="8" s="1"/>
  <c r="N33" i="4"/>
  <c r="AX33" i="8" s="1"/>
  <c r="AU33" i="8"/>
  <c r="AT33" i="8"/>
  <c r="AV33" i="8" s="1"/>
  <c r="AQ33" i="8"/>
  <c r="AP33" i="8"/>
  <c r="AM33" i="8"/>
  <c r="AL33" i="8"/>
  <c r="AI33" i="8"/>
  <c r="AH33" i="8"/>
  <c r="AE33" i="8"/>
  <c r="AD33" i="8"/>
  <c r="AA33" i="8"/>
  <c r="Z33" i="8"/>
  <c r="W33" i="8"/>
  <c r="V33" i="8"/>
  <c r="S33" i="8"/>
  <c r="R33" i="8"/>
  <c r="O33" i="8"/>
  <c r="N33" i="8"/>
  <c r="P33" i="8" s="1"/>
  <c r="K33" i="8"/>
  <c r="J33" i="8"/>
  <c r="G33" i="8"/>
  <c r="F33" i="8"/>
  <c r="C33" i="8"/>
  <c r="B33" i="8"/>
  <c r="D33" i="8" s="1"/>
  <c r="A33" i="8"/>
  <c r="N26" i="7"/>
  <c r="AY32" i="8" s="1"/>
  <c r="N32" i="4"/>
  <c r="AX32" i="8" s="1"/>
  <c r="AZ32" i="8" s="1"/>
  <c r="AU32" i="8"/>
  <c r="AT32" i="8"/>
  <c r="AQ32" i="8"/>
  <c r="AR32" i="8" s="1"/>
  <c r="AP32" i="8"/>
  <c r="AM32" i="8"/>
  <c r="AL32" i="8"/>
  <c r="AN32" i="8" s="1"/>
  <c r="AI32" i="8"/>
  <c r="AH32" i="8"/>
  <c r="AE32" i="8"/>
  <c r="AD32" i="8"/>
  <c r="AA32" i="8"/>
  <c r="Z32" i="8"/>
  <c r="W32" i="8"/>
  <c r="V32" i="8"/>
  <c r="X32" i="8" s="1"/>
  <c r="S32" i="8"/>
  <c r="R32" i="8"/>
  <c r="O32" i="8"/>
  <c r="N32" i="8"/>
  <c r="K32" i="8"/>
  <c r="J32" i="8"/>
  <c r="G32" i="8"/>
  <c r="F32" i="8"/>
  <c r="C32" i="8"/>
  <c r="B32" i="8"/>
  <c r="A32" i="8"/>
  <c r="N25" i="7"/>
  <c r="AY31" i="8" s="1"/>
  <c r="N31" i="4"/>
  <c r="AX31" i="8" s="1"/>
  <c r="AU31" i="8"/>
  <c r="AT31" i="8"/>
  <c r="AQ31" i="8"/>
  <c r="AP31" i="8"/>
  <c r="AM31" i="8"/>
  <c r="AL31" i="8"/>
  <c r="AI31" i="8"/>
  <c r="AH31" i="8"/>
  <c r="AE31" i="8"/>
  <c r="AD31" i="8"/>
  <c r="AA31" i="8"/>
  <c r="Z31" i="8"/>
  <c r="AB31" i="8" s="1"/>
  <c r="W31" i="8"/>
  <c r="V31" i="8"/>
  <c r="S31" i="8"/>
  <c r="R31" i="8"/>
  <c r="O31" i="8"/>
  <c r="N31" i="8"/>
  <c r="K31" i="8"/>
  <c r="J31" i="8"/>
  <c r="G31" i="8"/>
  <c r="F31" i="8"/>
  <c r="C31" i="8"/>
  <c r="D31" i="8" s="1"/>
  <c r="B31" i="8"/>
  <c r="A31" i="8"/>
  <c r="N24" i="7"/>
  <c r="AY30" i="8" s="1"/>
  <c r="AZ30" i="8" s="1"/>
  <c r="N30" i="4"/>
  <c r="AX30" i="8" s="1"/>
  <c r="AU30" i="8"/>
  <c r="AT30" i="8"/>
  <c r="AQ30" i="8"/>
  <c r="AP30" i="8"/>
  <c r="AM30" i="8"/>
  <c r="AL30" i="8"/>
  <c r="AI30" i="8"/>
  <c r="AH30" i="8"/>
  <c r="AE30" i="8"/>
  <c r="AD30" i="8"/>
  <c r="AA30" i="8"/>
  <c r="Z30" i="8"/>
  <c r="W30" i="8"/>
  <c r="V30" i="8"/>
  <c r="S30" i="8"/>
  <c r="R30" i="8"/>
  <c r="O30" i="8"/>
  <c r="N30" i="8"/>
  <c r="K30" i="8"/>
  <c r="J30" i="8"/>
  <c r="G30" i="8"/>
  <c r="F30" i="8"/>
  <c r="C30" i="8"/>
  <c r="B30" i="8"/>
  <c r="A30" i="8"/>
  <c r="N23" i="7"/>
  <c r="AY29" i="8" s="1"/>
  <c r="N29" i="4"/>
  <c r="AX29" i="8" s="1"/>
  <c r="AU29" i="8"/>
  <c r="AT29" i="8"/>
  <c r="AQ29" i="8"/>
  <c r="AP29" i="8"/>
  <c r="AM29" i="8"/>
  <c r="AL29" i="8"/>
  <c r="AI29" i="8"/>
  <c r="AH29" i="8"/>
  <c r="AE29" i="8"/>
  <c r="AD29" i="8"/>
  <c r="AA29" i="8"/>
  <c r="AB29" i="8" s="1"/>
  <c r="Z29" i="8"/>
  <c r="W29" i="8"/>
  <c r="V29" i="8"/>
  <c r="S29" i="8"/>
  <c r="R29" i="8"/>
  <c r="O29" i="8"/>
  <c r="N29" i="8"/>
  <c r="P29" i="8" s="1"/>
  <c r="K29" i="8"/>
  <c r="J29" i="8"/>
  <c r="G29" i="8"/>
  <c r="F29" i="8"/>
  <c r="C29" i="8"/>
  <c r="B29" i="8"/>
  <c r="A29" i="8"/>
  <c r="N22" i="7"/>
  <c r="AY28" i="8" s="1"/>
  <c r="N28" i="4"/>
  <c r="AX28" i="8" s="1"/>
  <c r="AU28" i="8"/>
  <c r="AT28" i="8"/>
  <c r="AQ28" i="8"/>
  <c r="AP28" i="8"/>
  <c r="AM28" i="8"/>
  <c r="AL28" i="8"/>
  <c r="AI28" i="8"/>
  <c r="AH28" i="8"/>
  <c r="AE28" i="8"/>
  <c r="AD28" i="8"/>
  <c r="AA28" i="8"/>
  <c r="Z28" i="8"/>
  <c r="W28" i="8"/>
  <c r="V28" i="8"/>
  <c r="S28" i="8"/>
  <c r="R28" i="8"/>
  <c r="O28" i="8"/>
  <c r="N28" i="8"/>
  <c r="K28" i="8"/>
  <c r="L28" i="8" s="1"/>
  <c r="J28" i="8"/>
  <c r="G28" i="8"/>
  <c r="F28" i="8"/>
  <c r="C28" i="8"/>
  <c r="B28" i="8"/>
  <c r="A28" i="8"/>
  <c r="N21" i="7"/>
  <c r="AY27" i="8" s="1"/>
  <c r="N27" i="4"/>
  <c r="AX27" i="8" s="1"/>
  <c r="AU27" i="8"/>
  <c r="AT27" i="8"/>
  <c r="AQ27" i="8"/>
  <c r="AP27" i="8"/>
  <c r="AM27" i="8"/>
  <c r="AL27" i="8"/>
  <c r="AI27" i="8"/>
  <c r="AJ27" i="8" s="1"/>
  <c r="AH27" i="8"/>
  <c r="AE27" i="8"/>
  <c r="AD27" i="8"/>
  <c r="AF27" i="8" s="1"/>
  <c r="AA27" i="8"/>
  <c r="Z27" i="8"/>
  <c r="W27" i="8"/>
  <c r="V27" i="8"/>
  <c r="S27" i="8"/>
  <c r="R27" i="8"/>
  <c r="O27" i="8"/>
  <c r="N27" i="8"/>
  <c r="K27" i="8"/>
  <c r="J27" i="8"/>
  <c r="G27" i="8"/>
  <c r="F27" i="8"/>
  <c r="C27" i="8"/>
  <c r="B27" i="8"/>
  <c r="A27" i="8"/>
  <c r="N20" i="7"/>
  <c r="AY26" i="8" s="1"/>
  <c r="N26" i="4"/>
  <c r="AX26" i="8" s="1"/>
  <c r="AU26" i="8"/>
  <c r="AT26" i="8"/>
  <c r="AQ26" i="8"/>
  <c r="AP26" i="8"/>
  <c r="AR26" i="8" s="1"/>
  <c r="AM26" i="8"/>
  <c r="AL26" i="8"/>
  <c r="AI26" i="8"/>
  <c r="AH26" i="8"/>
  <c r="AE26" i="8"/>
  <c r="AD26" i="8"/>
  <c r="AA26" i="8"/>
  <c r="Z26" i="8"/>
  <c r="W26" i="8"/>
  <c r="V26" i="8"/>
  <c r="S26" i="8"/>
  <c r="T26" i="8" s="1"/>
  <c r="R26" i="8"/>
  <c r="O26" i="8"/>
  <c r="N26" i="8"/>
  <c r="K26" i="8"/>
  <c r="J26" i="8"/>
  <c r="G26" i="8"/>
  <c r="F26" i="8"/>
  <c r="C26" i="8"/>
  <c r="B26" i="8"/>
  <c r="A26" i="8"/>
  <c r="N19" i="7"/>
  <c r="AY25" i="8" s="1"/>
  <c r="N25" i="4"/>
  <c r="AX25" i="8" s="1"/>
  <c r="AU25" i="8"/>
  <c r="AT25" i="8"/>
  <c r="AQ25" i="8"/>
  <c r="AP25" i="8"/>
  <c r="AM25" i="8"/>
  <c r="AL25" i="8"/>
  <c r="AI25" i="8"/>
  <c r="AH25" i="8"/>
  <c r="AE25" i="8"/>
  <c r="AD25" i="8"/>
  <c r="AA25" i="8"/>
  <c r="Z25" i="8"/>
  <c r="W25" i="8"/>
  <c r="V25" i="8"/>
  <c r="S25" i="8"/>
  <c r="R25" i="8"/>
  <c r="O25" i="8"/>
  <c r="N25" i="8"/>
  <c r="K25" i="8"/>
  <c r="J25" i="8"/>
  <c r="G25" i="8"/>
  <c r="F25" i="8"/>
  <c r="C25" i="8"/>
  <c r="B25" i="8"/>
  <c r="D25" i="8" s="1"/>
  <c r="A25" i="8"/>
  <c r="N18" i="7"/>
  <c r="AY24" i="8" s="1"/>
  <c r="N24" i="4"/>
  <c r="AX24" i="8" s="1"/>
  <c r="AU24" i="8"/>
  <c r="AT24" i="8"/>
  <c r="AQ24" i="8"/>
  <c r="AR24" i="8" s="1"/>
  <c r="AP24" i="8"/>
  <c r="AM24" i="8"/>
  <c r="AL24" i="8"/>
  <c r="AI24" i="8"/>
  <c r="AH24" i="8"/>
  <c r="AE24" i="8"/>
  <c r="AD24" i="8"/>
  <c r="AA24" i="8"/>
  <c r="Z24" i="8"/>
  <c r="W24" i="8"/>
  <c r="V24" i="8"/>
  <c r="S24" i="8"/>
  <c r="R24" i="8"/>
  <c r="O24" i="8"/>
  <c r="N24" i="8"/>
  <c r="K24" i="8"/>
  <c r="J24" i="8"/>
  <c r="G24" i="8"/>
  <c r="F24" i="8"/>
  <c r="C24" i="8"/>
  <c r="B24" i="8"/>
  <c r="A24" i="8"/>
  <c r="N17" i="7"/>
  <c r="AY23" i="8" s="1"/>
  <c r="N23" i="4"/>
  <c r="AX23" i="8" s="1"/>
  <c r="AU23" i="8"/>
  <c r="AT23" i="8"/>
  <c r="AQ23" i="8"/>
  <c r="AP23" i="8"/>
  <c r="AM23" i="8"/>
  <c r="AL23" i="8"/>
  <c r="AI23" i="8"/>
  <c r="AH23" i="8"/>
  <c r="AE23" i="8"/>
  <c r="AD23" i="8"/>
  <c r="AF23" i="8" s="1"/>
  <c r="AA23" i="8"/>
  <c r="Z23" i="8"/>
  <c r="W23" i="8"/>
  <c r="V23" i="8"/>
  <c r="S23" i="8"/>
  <c r="R23" i="8"/>
  <c r="O23" i="8"/>
  <c r="N23" i="8"/>
  <c r="K23" i="8"/>
  <c r="J23" i="8"/>
  <c r="G23" i="8"/>
  <c r="F23" i="8"/>
  <c r="C23" i="8"/>
  <c r="D23" i="8" s="1"/>
  <c r="B23" i="8"/>
  <c r="A23" i="8"/>
  <c r="N16" i="7"/>
  <c r="AY22" i="8" s="1"/>
  <c r="AZ22" i="8" s="1"/>
  <c r="N22" i="4"/>
  <c r="AX22" i="8" s="1"/>
  <c r="AU22" i="8"/>
  <c r="AT22" i="8"/>
  <c r="AQ22" i="8"/>
  <c r="AP22" i="8"/>
  <c r="AM22" i="8"/>
  <c r="AL22" i="8"/>
  <c r="AI22" i="8"/>
  <c r="AH22" i="8"/>
  <c r="AE22" i="8"/>
  <c r="AD22" i="8"/>
  <c r="AA22" i="8"/>
  <c r="Z22" i="8"/>
  <c r="W22" i="8"/>
  <c r="V22" i="8"/>
  <c r="S22" i="8"/>
  <c r="T22" i="8" s="1"/>
  <c r="R22" i="8"/>
  <c r="O22" i="8"/>
  <c r="N22" i="8"/>
  <c r="K22" i="8"/>
  <c r="J22" i="8"/>
  <c r="L22" i="8" s="1"/>
  <c r="G22" i="8"/>
  <c r="F22" i="8"/>
  <c r="C22" i="8"/>
  <c r="B22" i="8"/>
  <c r="A22" i="8"/>
  <c r="N15" i="7"/>
  <c r="AY21" i="8" s="1"/>
  <c r="N21" i="4"/>
  <c r="AX21" i="8" s="1"/>
  <c r="AU21" i="8"/>
  <c r="AT21" i="8"/>
  <c r="AQ21" i="8"/>
  <c r="AP21" i="8"/>
  <c r="AM21" i="8"/>
  <c r="AL21" i="8"/>
  <c r="AI21" i="8"/>
  <c r="AH21" i="8"/>
  <c r="AJ21" i="8" s="1"/>
  <c r="AE21" i="8"/>
  <c r="AD21" i="8"/>
  <c r="AA21" i="8"/>
  <c r="AB21" i="8" s="1"/>
  <c r="Z21" i="8"/>
  <c r="W21" i="8"/>
  <c r="V21" i="8"/>
  <c r="S21" i="8"/>
  <c r="R21" i="8"/>
  <c r="O21" i="8"/>
  <c r="N21" i="8"/>
  <c r="K21" i="8"/>
  <c r="J21" i="8"/>
  <c r="G21" i="8"/>
  <c r="F21" i="8"/>
  <c r="C21" i="8"/>
  <c r="B21" i="8"/>
  <c r="A21" i="8"/>
  <c r="N14" i="7"/>
  <c r="AY20" i="8" s="1"/>
  <c r="N20" i="4"/>
  <c r="AX20" i="8" s="1"/>
  <c r="AU20" i="8"/>
  <c r="AT20" i="8"/>
  <c r="AQ20" i="8"/>
  <c r="AP20" i="8"/>
  <c r="AR20" i="8" s="1"/>
  <c r="AM20" i="8"/>
  <c r="AL20" i="8"/>
  <c r="AN20" i="8" s="1"/>
  <c r="AI20" i="8"/>
  <c r="AH20" i="8"/>
  <c r="AE20" i="8"/>
  <c r="AD20" i="8"/>
  <c r="AA20" i="8"/>
  <c r="Z20" i="8"/>
  <c r="W20" i="8"/>
  <c r="V20" i="8"/>
  <c r="S20" i="8"/>
  <c r="R20" i="8"/>
  <c r="O20" i="8"/>
  <c r="N20" i="8"/>
  <c r="K20" i="8"/>
  <c r="J20" i="8"/>
  <c r="G20" i="8"/>
  <c r="F20" i="8"/>
  <c r="C20" i="8"/>
  <c r="B20" i="8"/>
  <c r="A20" i="8"/>
  <c r="N13" i="7"/>
  <c r="AY19" i="8" s="1"/>
  <c r="N19" i="4"/>
  <c r="AX19" i="8" s="1"/>
  <c r="AU19" i="8"/>
  <c r="AT19" i="8"/>
  <c r="AQ19" i="8"/>
  <c r="AP19" i="8"/>
  <c r="AM19" i="8"/>
  <c r="AL19" i="8"/>
  <c r="AI19" i="8"/>
  <c r="AH19" i="8"/>
  <c r="AE19" i="8"/>
  <c r="AD19" i="8"/>
  <c r="AA19" i="8"/>
  <c r="Z19" i="8"/>
  <c r="W19" i="8"/>
  <c r="V19" i="8"/>
  <c r="S19" i="8"/>
  <c r="R19" i="8"/>
  <c r="O19" i="8"/>
  <c r="N19" i="8"/>
  <c r="K19" i="8"/>
  <c r="J19" i="8"/>
  <c r="G19" i="8"/>
  <c r="F19" i="8"/>
  <c r="C19" i="8"/>
  <c r="B19" i="8"/>
  <c r="A19" i="8"/>
  <c r="N12" i="7"/>
  <c r="AY18" i="8" s="1"/>
  <c r="N18" i="4"/>
  <c r="AX18" i="8" s="1"/>
  <c r="AU18" i="8"/>
  <c r="AT18" i="8"/>
  <c r="AQ18" i="8"/>
  <c r="AP18" i="8"/>
  <c r="AM18" i="8"/>
  <c r="AL18" i="8"/>
  <c r="AI18" i="8"/>
  <c r="AH18" i="8"/>
  <c r="AE18" i="8"/>
  <c r="AD18" i="8"/>
  <c r="AA18" i="8"/>
  <c r="Z18" i="8"/>
  <c r="W18" i="8"/>
  <c r="V18" i="8"/>
  <c r="S18" i="8"/>
  <c r="R18" i="8"/>
  <c r="O18" i="8"/>
  <c r="N18" i="8"/>
  <c r="K18" i="8"/>
  <c r="J18" i="8"/>
  <c r="G18" i="8"/>
  <c r="F18" i="8"/>
  <c r="C18" i="8"/>
  <c r="B18" i="8"/>
  <c r="A18" i="8"/>
  <c r="N11" i="7"/>
  <c r="AY17" i="8" s="1"/>
  <c r="N17" i="4"/>
  <c r="AX17" i="8" s="1"/>
  <c r="AU17" i="8"/>
  <c r="AT17" i="8"/>
  <c r="AQ17" i="8"/>
  <c r="AP17" i="8"/>
  <c r="AR17" i="8" s="1"/>
  <c r="AM17" i="8"/>
  <c r="AL17" i="8"/>
  <c r="AI17" i="8"/>
  <c r="AH17" i="8"/>
  <c r="AE17" i="8"/>
  <c r="AD17" i="8"/>
  <c r="AA17" i="8"/>
  <c r="AB17" i="8" s="1"/>
  <c r="Z17" i="8"/>
  <c r="W17" i="8"/>
  <c r="V17" i="8"/>
  <c r="S17" i="8"/>
  <c r="R17" i="8"/>
  <c r="O17" i="8"/>
  <c r="N17" i="8"/>
  <c r="K17" i="8"/>
  <c r="J17" i="8"/>
  <c r="G17" i="8"/>
  <c r="F17" i="8"/>
  <c r="C17" i="8"/>
  <c r="B17" i="8"/>
  <c r="A17" i="8"/>
  <c r="N10" i="7"/>
  <c r="AY16" i="8" s="1"/>
  <c r="N16" i="4"/>
  <c r="AX16" i="8" s="1"/>
  <c r="AU16" i="8"/>
  <c r="AT16" i="8"/>
  <c r="AQ16" i="8"/>
  <c r="AP16" i="8"/>
  <c r="AM16" i="8"/>
  <c r="AN16" i="8" s="1"/>
  <c r="AL16" i="8"/>
  <c r="AI16" i="8"/>
  <c r="AH16" i="8"/>
  <c r="AJ16" i="8" s="1"/>
  <c r="AE16" i="8"/>
  <c r="AD16" i="8"/>
  <c r="AA16" i="8"/>
  <c r="Z16" i="8"/>
  <c r="W16" i="8"/>
  <c r="V16" i="8"/>
  <c r="S16" i="8"/>
  <c r="R16" i="8"/>
  <c r="O16" i="8"/>
  <c r="P16" i="8" s="1"/>
  <c r="N16" i="8"/>
  <c r="K16" i="8"/>
  <c r="J16" i="8"/>
  <c r="G16" i="8"/>
  <c r="F16" i="8"/>
  <c r="C16" i="8"/>
  <c r="B16" i="8"/>
  <c r="A16" i="8"/>
  <c r="N9" i="7"/>
  <c r="AY15" i="8" s="1"/>
  <c r="N15" i="4"/>
  <c r="AX15" i="8" s="1"/>
  <c r="AU15" i="8"/>
  <c r="AT15" i="8"/>
  <c r="AQ15" i="8"/>
  <c r="AP15" i="8"/>
  <c r="AM15" i="8"/>
  <c r="AL15" i="8"/>
  <c r="AI15" i="8"/>
  <c r="AH15" i="8"/>
  <c r="AE15" i="8"/>
  <c r="AD15" i="8"/>
  <c r="AA15" i="8"/>
  <c r="AB15" i="8" s="1"/>
  <c r="Z15" i="8"/>
  <c r="W15" i="8"/>
  <c r="V15" i="8"/>
  <c r="S15" i="8"/>
  <c r="R15" i="8"/>
  <c r="O15" i="8"/>
  <c r="N15" i="8"/>
  <c r="K15" i="8"/>
  <c r="J15" i="8"/>
  <c r="L15" i="8" s="1"/>
  <c r="G15" i="8"/>
  <c r="F15" i="8"/>
  <c r="C15" i="8"/>
  <c r="B15" i="8"/>
  <c r="A15" i="8"/>
  <c r="N8" i="7"/>
  <c r="AY14" i="8" s="1"/>
  <c r="N14" i="4"/>
  <c r="AX14" i="8" s="1"/>
  <c r="AU14" i="8"/>
  <c r="AT14" i="8"/>
  <c r="AQ14" i="8"/>
  <c r="AP14" i="8"/>
  <c r="AM14" i="8"/>
  <c r="AL14" i="8"/>
  <c r="AI14" i="8"/>
  <c r="AJ14" i="8" s="1"/>
  <c r="AH14" i="8"/>
  <c r="AE14" i="8"/>
  <c r="AD14" i="8"/>
  <c r="AA14" i="8"/>
  <c r="Z14" i="8"/>
  <c r="W14" i="8"/>
  <c r="V14" i="8"/>
  <c r="S14" i="8"/>
  <c r="R14" i="8"/>
  <c r="O14" i="8"/>
  <c r="N14" i="8"/>
  <c r="P14" i="8" s="1"/>
  <c r="K14" i="8"/>
  <c r="L14" i="8" s="1"/>
  <c r="J14" i="8"/>
  <c r="G14" i="8"/>
  <c r="F14" i="8"/>
  <c r="C14" i="8"/>
  <c r="B14" i="8"/>
  <c r="A14" i="8"/>
  <c r="A13" i="8"/>
  <c r="D29" i="1"/>
  <c r="D10" i="4" s="1"/>
  <c r="D21" i="1"/>
  <c r="D22" i="1" s="1"/>
  <c r="E7" i="23"/>
  <c r="M6" i="4"/>
  <c r="E6" i="23" s="1"/>
  <c r="E7" i="22"/>
  <c r="L6" i="4"/>
  <c r="E7" i="21"/>
  <c r="K6" i="4"/>
  <c r="E6" i="21" s="1"/>
  <c r="E7" i="20"/>
  <c r="J6" i="4"/>
  <c r="E7" i="19"/>
  <c r="I6" i="4"/>
  <c r="AD8" i="8" s="1"/>
  <c r="AF8" i="8" s="1"/>
  <c r="E7" i="18"/>
  <c r="H6" i="4"/>
  <c r="Z8" i="8" s="1"/>
  <c r="AB8" i="8" s="1"/>
  <c r="E7" i="17"/>
  <c r="G6" i="4"/>
  <c r="E6" i="17" s="1"/>
  <c r="E7" i="16"/>
  <c r="F6" i="4"/>
  <c r="E6" i="16" s="1"/>
  <c r="E7" i="15"/>
  <c r="E6" i="4"/>
  <c r="E7" i="14"/>
  <c r="D6" i="4"/>
  <c r="E6" i="14" s="1"/>
  <c r="E7" i="10"/>
  <c r="C6" i="4"/>
  <c r="E6" i="10" s="1"/>
  <c r="B6" i="4"/>
  <c r="E6" i="9" s="1"/>
  <c r="B30" i="7"/>
  <c r="C9" i="8" s="1"/>
  <c r="E7" i="9"/>
  <c r="AY8" i="8"/>
  <c r="F30" i="7"/>
  <c r="S9" i="8" s="1"/>
  <c r="N7" i="7"/>
  <c r="AY13" i="8" s="1"/>
  <c r="N13" i="4"/>
  <c r="AX13" i="8" s="1"/>
  <c r="AU13" i="8"/>
  <c r="AT13" i="8"/>
  <c r="AQ13" i="8"/>
  <c r="AP13" i="8"/>
  <c r="AM13" i="8"/>
  <c r="AL13" i="8"/>
  <c r="AI13" i="8"/>
  <c r="AH13" i="8"/>
  <c r="AE13" i="8"/>
  <c r="AD13" i="8"/>
  <c r="AA13" i="8"/>
  <c r="Z13" i="8"/>
  <c r="W13" i="8"/>
  <c r="V13" i="8"/>
  <c r="S13" i="8"/>
  <c r="R13" i="8"/>
  <c r="T13" i="8" s="1"/>
  <c r="O13" i="8"/>
  <c r="N13" i="8"/>
  <c r="J13" i="8"/>
  <c r="K13" i="8"/>
  <c r="L13" i="8" s="1"/>
  <c r="G13" i="8"/>
  <c r="F13" i="8"/>
  <c r="B13" i="8"/>
  <c r="C13" i="8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C30" i="7"/>
  <c r="G36" i="8" s="1"/>
  <c r="D30" i="7"/>
  <c r="K36" i="8" s="1"/>
  <c r="L36" i="8" s="1"/>
  <c r="E30" i="7"/>
  <c r="G30" i="7"/>
  <c r="W9" i="8" s="1"/>
  <c r="H30" i="7"/>
  <c r="AA9" i="8" s="1"/>
  <c r="I30" i="7"/>
  <c r="AE36" i="8" s="1"/>
  <c r="J30" i="7"/>
  <c r="AI36" i="8" s="1"/>
  <c r="K30" i="7"/>
  <c r="AM9" i="8" s="1"/>
  <c r="L30" i="7"/>
  <c r="AQ9" i="8" s="1"/>
  <c r="M30" i="7"/>
  <c r="AU36" i="8" s="1"/>
  <c r="C36" i="4"/>
  <c r="D36" i="4"/>
  <c r="J36" i="8" s="1"/>
  <c r="E36" i="4"/>
  <c r="N36" i="8" s="1"/>
  <c r="F36" i="4"/>
  <c r="R36" i="8" s="1"/>
  <c r="G36" i="4"/>
  <c r="V36" i="8" s="1"/>
  <c r="H36" i="4"/>
  <c r="I36" i="4"/>
  <c r="AD36" i="8" s="1"/>
  <c r="J36" i="4"/>
  <c r="AH36" i="8" s="1"/>
  <c r="K36" i="4"/>
  <c r="AL36" i="8" s="1"/>
  <c r="L36" i="4"/>
  <c r="AP36" i="8" s="1"/>
  <c r="M36" i="4"/>
  <c r="AT36" i="8" s="1"/>
  <c r="N7" i="4"/>
  <c r="D20" i="1"/>
  <c r="AZ24" i="8" l="1"/>
  <c r="AZ14" i="8"/>
  <c r="T14" i="8"/>
  <c r="AR14" i="8"/>
  <c r="AV14" i="8"/>
  <c r="P15" i="8"/>
  <c r="AF16" i="8"/>
  <c r="D17" i="8"/>
  <c r="H20" i="8"/>
  <c r="AB23" i="8"/>
  <c r="H32" i="8"/>
  <c r="L35" i="8"/>
  <c r="P19" i="8"/>
  <c r="P28" i="8"/>
  <c r="AN31" i="8"/>
  <c r="AR13" i="8"/>
  <c r="D14" i="8"/>
  <c r="AB14" i="8"/>
  <c r="X18" i="8"/>
  <c r="T28" i="8"/>
  <c r="AJ29" i="8"/>
  <c r="AV15" i="8"/>
  <c r="AB13" i="8"/>
  <c r="D15" i="8"/>
  <c r="X19" i="8"/>
  <c r="T20" i="8"/>
  <c r="AV28" i="8"/>
  <c r="L30" i="8"/>
  <c r="X31" i="8"/>
  <c r="D34" i="8"/>
  <c r="AV16" i="8"/>
  <c r="T17" i="8"/>
  <c r="AN17" i="8"/>
  <c r="L18" i="8"/>
  <c r="X20" i="8"/>
  <c r="P21" i="8"/>
  <c r="H28" i="8"/>
  <c r="D35" i="8"/>
  <c r="AB35" i="8"/>
  <c r="AF15" i="8"/>
  <c r="AJ13" i="8"/>
  <c r="AV20" i="8"/>
  <c r="P24" i="8"/>
  <c r="AN27" i="8"/>
  <c r="H31" i="8"/>
  <c r="AV32" i="8"/>
  <c r="L34" i="8"/>
  <c r="R8" i="8"/>
  <c r="T8" i="8" s="1"/>
  <c r="E6" i="19"/>
  <c r="AT8" i="8"/>
  <c r="AV8" i="8" s="1"/>
  <c r="C10" i="4"/>
  <c r="C37" i="4" s="1"/>
  <c r="AL8" i="8"/>
  <c r="AN8" i="8" s="1"/>
  <c r="J9" i="8"/>
  <c r="D38" i="4"/>
  <c r="L10" i="4"/>
  <c r="I8" i="22" s="1"/>
  <c r="M10" i="4"/>
  <c r="M37" i="4" s="1"/>
  <c r="I10" i="4"/>
  <c r="AD9" i="8" s="1"/>
  <c r="H10" i="4"/>
  <c r="H38" i="4" s="1"/>
  <c r="D32" i="1"/>
  <c r="E6" i="20"/>
  <c r="AH8" i="8"/>
  <c r="AJ8" i="8" s="1"/>
  <c r="AJ35" i="8"/>
  <c r="D37" i="4"/>
  <c r="T34" i="8"/>
  <c r="AB34" i="8"/>
  <c r="AJ34" i="8"/>
  <c r="AZ34" i="8"/>
  <c r="D30" i="1"/>
  <c r="H13" i="8"/>
  <c r="P13" i="8"/>
  <c r="S36" i="8"/>
  <c r="T36" i="8" s="1"/>
  <c r="C36" i="8"/>
  <c r="D36" i="8" s="1"/>
  <c r="I8" i="14"/>
  <c r="E6" i="18"/>
  <c r="AV17" i="8"/>
  <c r="D19" i="8"/>
  <c r="L20" i="8"/>
  <c r="D22" i="8"/>
  <c r="H23" i="8"/>
  <c r="X23" i="8"/>
  <c r="AN23" i="8"/>
  <c r="AV24" i="8"/>
  <c r="D26" i="8"/>
  <c r="D27" i="8"/>
  <c r="L27" i="8"/>
  <c r="T27" i="8"/>
  <c r="AB27" i="8"/>
  <c r="D29" i="8"/>
  <c r="D30" i="8"/>
  <c r="T30" i="8"/>
  <c r="AB30" i="8"/>
  <c r="AJ30" i="8"/>
  <c r="AR30" i="8"/>
  <c r="L32" i="8"/>
  <c r="T32" i="8"/>
  <c r="AB33" i="8"/>
  <c r="AJ33" i="8"/>
  <c r="AR35" i="8"/>
  <c r="AZ35" i="8"/>
  <c r="AV36" i="8"/>
  <c r="AF36" i="8"/>
  <c r="K9" i="8"/>
  <c r="X13" i="8"/>
  <c r="AF13" i="8"/>
  <c r="AN13" i="8"/>
  <c r="T15" i="8"/>
  <c r="L16" i="8"/>
  <c r="T16" i="8"/>
  <c r="AB16" i="8"/>
  <c r="AR16" i="8"/>
  <c r="L17" i="8"/>
  <c r="D18" i="8"/>
  <c r="AJ18" i="8"/>
  <c r="AB19" i="8"/>
  <c r="AR19" i="8"/>
  <c r="AZ19" i="8"/>
  <c r="AB22" i="8"/>
  <c r="AJ22" i="8"/>
  <c r="L24" i="8"/>
  <c r="AB25" i="8"/>
  <c r="AB26" i="8"/>
  <c r="AJ26" i="8"/>
  <c r="AZ26" i="8"/>
  <c r="AR27" i="8"/>
  <c r="AZ27" i="8"/>
  <c r="AR28" i="8"/>
  <c r="AZ28" i="8"/>
  <c r="L31" i="8"/>
  <c r="T31" i="8"/>
  <c r="AJ31" i="8"/>
  <c r="AR31" i="8"/>
  <c r="AZ31" i="8"/>
  <c r="H35" i="8"/>
  <c r="X35" i="8"/>
  <c r="D13" i="8"/>
  <c r="H14" i="8"/>
  <c r="X14" i="8"/>
  <c r="AN14" i="8"/>
  <c r="X15" i="8"/>
  <c r="AJ15" i="8"/>
  <c r="AR15" i="8"/>
  <c r="AZ15" i="8"/>
  <c r="H16" i="8"/>
  <c r="X16" i="8"/>
  <c r="P17" i="8"/>
  <c r="AF19" i="8"/>
  <c r="P20" i="8"/>
  <c r="AV21" i="8"/>
  <c r="L23" i="8"/>
  <c r="T23" i="8"/>
  <c r="AJ23" i="8"/>
  <c r="AR23" i="8"/>
  <c r="AZ23" i="8"/>
  <c r="H24" i="8"/>
  <c r="X24" i="8"/>
  <c r="AN24" i="8"/>
  <c r="P25" i="8"/>
  <c r="AV25" i="8"/>
  <c r="H27" i="8"/>
  <c r="X27" i="8"/>
  <c r="X28" i="8"/>
  <c r="AN28" i="8"/>
  <c r="AV29" i="8"/>
  <c r="AF31" i="8"/>
  <c r="P32" i="8"/>
  <c r="AN35" i="8"/>
  <c r="D21" i="8"/>
  <c r="AP8" i="8"/>
  <c r="AR8" i="8" s="1"/>
  <c r="E6" i="22"/>
  <c r="AF14" i="8"/>
  <c r="AN18" i="8"/>
  <c r="AZ20" i="8"/>
  <c r="AR22" i="8"/>
  <c r="L26" i="8"/>
  <c r="E6" i="15"/>
  <c r="N8" i="8"/>
  <c r="P8" i="8" s="1"/>
  <c r="Z36" i="8"/>
  <c r="J8" i="8"/>
  <c r="L8" i="8" s="1"/>
  <c r="AN15" i="8"/>
  <c r="B8" i="8"/>
  <c r="D8" i="8" s="1"/>
  <c r="D24" i="1"/>
  <c r="L8" i="4" s="1"/>
  <c r="I7" i="22" s="1"/>
  <c r="M9" i="4"/>
  <c r="E8" i="23" s="1"/>
  <c r="I9" i="4"/>
  <c r="E8" i="19" s="1"/>
  <c r="C9" i="4"/>
  <c r="E8" i="10" s="1"/>
  <c r="H15" i="8"/>
  <c r="AB18" i="8"/>
  <c r="T24" i="8"/>
  <c r="AJ25" i="8"/>
  <c r="AV13" i="8"/>
  <c r="D16" i="8"/>
  <c r="AZ16" i="8"/>
  <c r="X17" i="8"/>
  <c r="AF17" i="8"/>
  <c r="AZ17" i="8"/>
  <c r="H18" i="8"/>
  <c r="T18" i="8"/>
  <c r="AF18" i="8"/>
  <c r="AR18" i="8"/>
  <c r="AZ18" i="8"/>
  <c r="L19" i="8"/>
  <c r="T19" i="8"/>
  <c r="AN19" i="8"/>
  <c r="AV19" i="8"/>
  <c r="AB20" i="8"/>
  <c r="AJ20" i="8"/>
  <c r="X21" i="8"/>
  <c r="AF21" i="8"/>
  <c r="AR21" i="8"/>
  <c r="H22" i="8"/>
  <c r="AV22" i="8"/>
  <c r="P23" i="8"/>
  <c r="D24" i="8"/>
  <c r="L25" i="8"/>
  <c r="T25" i="8"/>
  <c r="P26" i="8"/>
  <c r="X26" i="8"/>
  <c r="AN26" i="8"/>
  <c r="AV27" i="8"/>
  <c r="AB28" i="8"/>
  <c r="AJ28" i="8"/>
  <c r="X29" i="8"/>
  <c r="AF29" i="8"/>
  <c r="AR29" i="8"/>
  <c r="H30" i="8"/>
  <c r="AV30" i="8"/>
  <c r="P31" i="8"/>
  <c r="D32" i="8"/>
  <c r="L33" i="8"/>
  <c r="T33" i="8"/>
  <c r="P34" i="8"/>
  <c r="X34" i="8"/>
  <c r="AN34" i="8"/>
  <c r="AV35" i="8"/>
  <c r="AJ36" i="8"/>
  <c r="P18" i="8"/>
  <c r="AV18" i="8"/>
  <c r="D20" i="8"/>
  <c r="L21" i="8"/>
  <c r="T21" i="8"/>
  <c r="P22" i="8"/>
  <c r="X22" i="8"/>
  <c r="AN22" i="8"/>
  <c r="AV23" i="8"/>
  <c r="AB24" i="8"/>
  <c r="AJ24" i="8"/>
  <c r="X25" i="8"/>
  <c r="AF25" i="8"/>
  <c r="AR25" i="8"/>
  <c r="H26" i="8"/>
  <c r="AV26" i="8"/>
  <c r="P27" i="8"/>
  <c r="D28" i="8"/>
  <c r="L29" i="8"/>
  <c r="T29" i="8"/>
  <c r="P30" i="8"/>
  <c r="X30" i="8"/>
  <c r="AN30" i="8"/>
  <c r="AV31" i="8"/>
  <c r="AB32" i="8"/>
  <c r="AJ32" i="8"/>
  <c r="X33" i="8"/>
  <c r="AF33" i="8"/>
  <c r="AR33" i="8"/>
  <c r="H34" i="8"/>
  <c r="AV34" i="8"/>
  <c r="P35" i="8"/>
  <c r="AQ36" i="8"/>
  <c r="AR36" i="8" s="1"/>
  <c r="O36" i="8"/>
  <c r="P36" i="8" s="1"/>
  <c r="O9" i="8"/>
  <c r="AI9" i="8"/>
  <c r="V8" i="8"/>
  <c r="X8" i="8" s="1"/>
  <c r="N6" i="4"/>
  <c r="AX8" i="8" s="1"/>
  <c r="AZ8" i="8" s="1"/>
  <c r="AE9" i="8"/>
  <c r="W36" i="8"/>
  <c r="X36" i="8" s="1"/>
  <c r="N30" i="7"/>
  <c r="D9" i="4"/>
  <c r="E8" i="14" s="1"/>
  <c r="H9" i="4"/>
  <c r="E8" i="18" s="1"/>
  <c r="AJ17" i="8"/>
  <c r="H19" i="8"/>
  <c r="H21" i="8"/>
  <c r="AZ21" i="8"/>
  <c r="AN25" i="8"/>
  <c r="H29" i="8"/>
  <c r="AZ29" i="8"/>
  <c r="AN33" i="8"/>
  <c r="D23" i="1"/>
  <c r="F36" i="8"/>
  <c r="H36" i="8" s="1"/>
  <c r="N36" i="4"/>
  <c r="AX36" i="8" s="1"/>
  <c r="F8" i="8"/>
  <c r="H8" i="8" s="1"/>
  <c r="G9" i="8"/>
  <c r="AU9" i="8"/>
  <c r="AM36" i="8"/>
  <c r="AN36" i="8" s="1"/>
  <c r="AZ13" i="8"/>
  <c r="L9" i="4"/>
  <c r="E8" i="22" s="1"/>
  <c r="K10" i="4"/>
  <c r="G10" i="4"/>
  <c r="E10" i="4"/>
  <c r="J10" i="4"/>
  <c r="F10" i="4"/>
  <c r="B10" i="4"/>
  <c r="H17" i="8"/>
  <c r="AJ19" i="8"/>
  <c r="AN21" i="8"/>
  <c r="H25" i="8"/>
  <c r="AZ25" i="8"/>
  <c r="AN29" i="8"/>
  <c r="H33" i="8"/>
  <c r="AZ33" i="8"/>
  <c r="AA36" i="8"/>
  <c r="K9" i="4"/>
  <c r="E8" i="21" s="1"/>
  <c r="G9" i="4"/>
  <c r="E8" i="17" s="1"/>
  <c r="J9" i="4"/>
  <c r="E8" i="20" s="1"/>
  <c r="F9" i="4"/>
  <c r="E8" i="16" s="1"/>
  <c r="E9" i="4"/>
  <c r="E8" i="15" s="1"/>
  <c r="B9" i="4"/>
  <c r="AF20" i="8"/>
  <c r="AF22" i="8"/>
  <c r="AF24" i="8"/>
  <c r="AF26" i="8"/>
  <c r="AF28" i="8"/>
  <c r="AF30" i="8"/>
  <c r="AF32" i="8"/>
  <c r="AF34" i="8"/>
  <c r="L9" i="8" l="1"/>
  <c r="AT9" i="8"/>
  <c r="AV9" i="8" s="1"/>
  <c r="L37" i="4"/>
  <c r="M38" i="4"/>
  <c r="I38" i="4"/>
  <c r="F9" i="8"/>
  <c r="H9" i="8" s="1"/>
  <c r="I8" i="10"/>
  <c r="C38" i="4"/>
  <c r="K8" i="4"/>
  <c r="I7" i="21" s="1"/>
  <c r="I8" i="23"/>
  <c r="I8" i="19"/>
  <c r="I37" i="4"/>
  <c r="D8" i="4"/>
  <c r="I7" i="14" s="1"/>
  <c r="G8" i="4"/>
  <c r="I7" i="17" s="1"/>
  <c r="L38" i="4"/>
  <c r="AF9" i="8"/>
  <c r="D25" i="1"/>
  <c r="D27" i="1" s="1"/>
  <c r="D28" i="1" s="1"/>
  <c r="C8" i="4"/>
  <c r="I7" i="10" s="1"/>
  <c r="AP9" i="8"/>
  <c r="AR9" i="8" s="1"/>
  <c r="B8" i="4"/>
  <c r="I7" i="9" s="1"/>
  <c r="I8" i="4"/>
  <c r="I7" i="19" s="1"/>
  <c r="I8" i="18"/>
  <c r="H37" i="4"/>
  <c r="Z9" i="8"/>
  <c r="AB9" i="8" s="1"/>
  <c r="F8" i="4"/>
  <c r="I7" i="16" s="1"/>
  <c r="J8" i="4"/>
  <c r="I7" i="20" s="1"/>
  <c r="H8" i="4"/>
  <c r="I7" i="18" s="1"/>
  <c r="M8" i="4"/>
  <c r="I7" i="23" s="1"/>
  <c r="AB36" i="8"/>
  <c r="D31" i="1"/>
  <c r="E8" i="4"/>
  <c r="I7" i="15" s="1"/>
  <c r="F38" i="4"/>
  <c r="F37" i="4"/>
  <c r="I8" i="16"/>
  <c r="I8" i="15"/>
  <c r="R9" i="8"/>
  <c r="T9" i="8" s="1"/>
  <c r="I8" i="21"/>
  <c r="AL9" i="8"/>
  <c r="AN9" i="8" s="1"/>
  <c r="K37" i="4"/>
  <c r="K38" i="4"/>
  <c r="I8" i="20"/>
  <c r="AH9" i="8"/>
  <c r="AJ9" i="8" s="1"/>
  <c r="J38" i="4"/>
  <c r="J37" i="4"/>
  <c r="N9" i="4"/>
  <c r="E8" i="9"/>
  <c r="N9" i="8"/>
  <c r="P9" i="8" s="1"/>
  <c r="E38" i="4"/>
  <c r="E37" i="4"/>
  <c r="N10" i="4"/>
  <c r="AX9" i="8" s="1"/>
  <c r="I8" i="9"/>
  <c r="B9" i="8"/>
  <c r="D9" i="8" s="1"/>
  <c r="B38" i="4"/>
  <c r="B37" i="4"/>
  <c r="I8" i="17"/>
  <c r="V9" i="8"/>
  <c r="X9" i="8" s="1"/>
  <c r="G37" i="4"/>
  <c r="G38" i="4"/>
  <c r="AY36" i="8"/>
  <c r="AZ36" i="8" s="1"/>
  <c r="AY9" i="8"/>
  <c r="D26" i="1" l="1"/>
  <c r="N38" i="4"/>
  <c r="AZ9" i="8"/>
  <c r="N8" i="4"/>
  <c r="N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13" authorId="0" shapeId="0" xr:uid="{00000000-0006-0000-0200-000001000000}">
      <text>
        <r>
          <rPr>
            <sz val="8"/>
            <color indexed="81"/>
            <rFont val="Tahoma"/>
            <family val="2"/>
          </rPr>
          <t>This is an example of a comment that you can enter for each cell.  You may want to add a comment to each source describing the strategy for the month and who is responsible for implementation.
To add a new comment, simply right-click on the cell and select "Insert Comment".  You may also edit or delete existing comments by selecting the appropriate menu item.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D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E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F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10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11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7" authorId="0" shapeId="0" xr:uid="{AE116A4A-4ED0-4EB4-908A-50D40CD164EC}">
      <text>
        <r>
          <rPr>
            <sz val="8"/>
            <color indexed="81"/>
            <rFont val="Tahoma"/>
            <family val="2"/>
          </rPr>
          <t>This is an example of a comment that you can enter for each cell.  You may want to add a comment to each source describing the strategy for the month and who is responsible for implementation.
To add a new comment, simply right-click on the cell and select "Insert Comment".  You may also edit or delete existing comments by selecting the appropriate menu item.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600-000001000000}">
      <text>
        <r>
          <rPr>
            <sz val="8"/>
            <color indexed="81"/>
            <rFont val="Tahoma"/>
            <family val="2"/>
          </rPr>
          <t>Double click any cell to view full details.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Double click any cell to see full details.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8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Double click cells to see full details.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A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B00-000001000000}">
      <text>
        <r>
          <rPr>
            <sz val="8"/>
            <color indexed="81"/>
            <rFont val="Tahoma"/>
            <family val="2"/>
          </rPr>
          <t>Double click cells to see full details.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Nowlan</author>
  </authors>
  <commentList>
    <comment ref="B25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Double click cells to see full details.
</t>
        </r>
      </text>
    </comment>
  </commentList>
</comments>
</file>

<file path=xl/sharedStrings.xml><?xml version="1.0" encoding="utf-8"?>
<sst xmlns="http://schemas.openxmlformats.org/spreadsheetml/2006/main" count="379" uniqueCount="129">
  <si>
    <t>Back to Main Page</t>
  </si>
  <si>
    <t>Marketing Goal Analysis</t>
  </si>
  <si>
    <t>Enter Lines 1-7 and lines 8-20 will self calculate.</t>
  </si>
  <si>
    <t>Determine your goals by completing this section:</t>
  </si>
  <si>
    <r>
      <t>1.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your annual </t>
    </r>
    <r>
      <rPr>
        <b/>
        <sz val="10"/>
        <rFont val="Arial"/>
        <family val="2"/>
      </rPr>
      <t>sales goal</t>
    </r>
    <r>
      <rPr>
        <sz val="10"/>
        <rFont val="Arial"/>
        <family val="2"/>
      </rPr>
      <t>:</t>
    </r>
  </si>
  <si>
    <r>
      <t xml:space="preserve">2.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the % of sales you will spend on </t>
    </r>
    <r>
      <rPr>
        <b/>
        <sz val="10"/>
        <rFont val="Arial"/>
        <family val="2"/>
      </rPr>
      <t>advertising/marketing</t>
    </r>
    <r>
      <rPr>
        <sz val="10"/>
        <rFont val="Arial"/>
        <family val="2"/>
      </rPr>
      <t>:</t>
    </r>
  </si>
  <si>
    <r>
      <t xml:space="preserve">3.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your </t>
    </r>
    <r>
      <rPr>
        <b/>
        <sz val="10"/>
        <rFont val="Arial"/>
        <family val="2"/>
      </rPr>
      <t>average sale</t>
    </r>
    <r>
      <rPr>
        <sz val="10"/>
        <rFont val="Arial"/>
        <family val="2"/>
      </rPr>
      <t xml:space="preserve"> per job:</t>
    </r>
  </si>
  <si>
    <r>
      <t xml:space="preserve">4.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your sales </t>
    </r>
    <r>
      <rPr>
        <b/>
        <sz val="10"/>
        <rFont val="Arial"/>
        <family val="2"/>
      </rPr>
      <t>closing ratio</t>
    </r>
    <r>
      <rPr>
        <sz val="10"/>
        <rFont val="Arial"/>
        <family val="2"/>
      </rPr>
      <t xml:space="preserve"> percentage (of leads you demo):</t>
    </r>
  </si>
  <si>
    <r>
      <t xml:space="preserve">5.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your </t>
    </r>
    <r>
      <rPr>
        <b/>
        <sz val="10"/>
        <rFont val="Arial"/>
        <family val="2"/>
      </rPr>
      <t>lead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cancellation percentage</t>
    </r>
    <r>
      <rPr>
        <sz val="10"/>
        <rFont val="Arial"/>
        <family val="2"/>
      </rPr>
      <t xml:space="preserve"> (before appointment is run):</t>
    </r>
  </si>
  <si>
    <r>
      <t xml:space="preserve">6.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your job </t>
    </r>
    <r>
      <rPr>
        <b/>
        <sz val="10"/>
        <rFont val="Arial"/>
        <family val="2"/>
      </rPr>
      <t>rescission/finance rejection percentage:</t>
    </r>
  </si>
  <si>
    <r>
      <t xml:space="preserve">7. </t>
    </r>
    <r>
      <rPr>
        <b/>
        <sz val="10"/>
        <color indexed="10"/>
        <rFont val="Arial"/>
        <family val="2"/>
      </rPr>
      <t>Enter</t>
    </r>
    <r>
      <rPr>
        <sz val="10"/>
        <rFont val="Arial"/>
        <family val="2"/>
      </rPr>
      <t xml:space="preserve"> the </t>
    </r>
    <r>
      <rPr>
        <b/>
        <sz val="10"/>
        <rFont val="Arial"/>
        <family val="2"/>
      </rPr>
      <t>number of people</t>
    </r>
    <r>
      <rPr>
        <sz val="10"/>
        <rFont val="Arial"/>
        <family val="2"/>
      </rPr>
      <t xml:space="preserve"> on your sales team:</t>
    </r>
  </si>
  <si>
    <t>Your Marketing Analysis for the the year is:</t>
  </si>
  <si>
    <r>
      <t xml:space="preserve">8. Your </t>
    </r>
    <r>
      <rPr>
        <b/>
        <sz val="10"/>
        <rFont val="Arial"/>
        <family val="2"/>
      </rPr>
      <t>sales</t>
    </r>
    <r>
      <rPr>
        <sz val="10"/>
        <rFont val="Arial"/>
        <family val="2"/>
      </rPr>
      <t xml:space="preserve"> goal for this year is:</t>
    </r>
  </si>
  <si>
    <r>
      <t xml:space="preserve">9. Your </t>
    </r>
    <r>
      <rPr>
        <b/>
        <sz val="10"/>
        <rFont val="Arial"/>
        <family val="2"/>
      </rPr>
      <t>production</t>
    </r>
    <r>
      <rPr>
        <sz val="10"/>
        <rFont val="Arial"/>
        <family val="2"/>
      </rPr>
      <t xml:space="preserve"> volume will approximately be (after rescission):</t>
    </r>
  </si>
  <si>
    <r>
      <t>10. You should complete this many</t>
    </r>
    <r>
      <rPr>
        <b/>
        <sz val="10"/>
        <rFont val="Arial"/>
        <family val="2"/>
      </rPr>
      <t xml:space="preserve"> jobs this year</t>
    </r>
    <r>
      <rPr>
        <sz val="10"/>
        <rFont val="Arial"/>
        <family val="2"/>
      </rPr>
      <t xml:space="preserve"> (after rescission):</t>
    </r>
  </si>
  <si>
    <r>
      <t>11. You should complete this many</t>
    </r>
    <r>
      <rPr>
        <b/>
        <sz val="10"/>
        <rFont val="Arial"/>
        <family val="2"/>
      </rPr>
      <t xml:space="preserve"> jobs per week</t>
    </r>
    <r>
      <rPr>
        <sz val="10"/>
        <rFont val="Arial"/>
        <family val="2"/>
      </rPr>
      <t xml:space="preserve"> (after rescission):</t>
    </r>
  </si>
  <si>
    <r>
      <t xml:space="preserve">12. You should generate this many </t>
    </r>
    <r>
      <rPr>
        <b/>
        <sz val="10"/>
        <rFont val="Arial"/>
        <family val="2"/>
      </rPr>
      <t>qualified leads this year</t>
    </r>
    <r>
      <rPr>
        <sz val="10"/>
        <rFont val="Arial"/>
        <family val="2"/>
      </rPr>
      <t>:</t>
    </r>
  </si>
  <si>
    <t>13. You should generate this many qualified leads per week (52 wk. avg.):</t>
  </si>
  <si>
    <r>
      <t xml:space="preserve">14. You should generate this many </t>
    </r>
    <r>
      <rPr>
        <b/>
        <sz val="10"/>
        <rFont val="Arial"/>
        <family val="2"/>
      </rPr>
      <t>qualified leads per day</t>
    </r>
    <r>
      <rPr>
        <sz val="10"/>
        <rFont val="Arial"/>
        <family val="2"/>
      </rPr>
      <t xml:space="preserve"> (5 days):</t>
    </r>
  </si>
  <si>
    <t>15. The number of leads each salesperson will need per week (52 wk. avg.):</t>
  </si>
  <si>
    <t>16. The number of leads each salesperson will need per day (5 days):</t>
  </si>
  <si>
    <t>17. Your available marketing dollars, based on your sales goal will be:</t>
  </si>
  <si>
    <r>
      <t xml:space="preserve">18. Your marketing percentage, based on yearly your </t>
    </r>
    <r>
      <rPr>
        <b/>
        <sz val="10"/>
        <rFont val="Arial"/>
        <family val="2"/>
      </rPr>
      <t>production</t>
    </r>
    <r>
      <rPr>
        <sz val="10"/>
        <rFont val="Arial"/>
        <family val="2"/>
      </rPr>
      <t xml:space="preserve"> goal will be:</t>
    </r>
  </si>
  <si>
    <t>19. Your marketing dollars spent per lead generated will be:</t>
  </si>
  <si>
    <t>20. Your marketing dollars spent per job completed will be:</t>
  </si>
  <si>
    <t>Note: If your production volume is not at your desired level due to cancellations, adjust your sales goal in Item 1.</t>
  </si>
  <si>
    <t>Annual Marketing Budget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</si>
  <si>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</si>
  <si>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</si>
  <si>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</si>
  <si>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</si>
  <si>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</si>
  <si>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</si>
  <si>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</si>
  <si>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</si>
  <si>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</si>
  <si>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</si>
  <si>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</si>
  <si>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</si>
  <si>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</si>
  <si>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MonthlySales Goal</t>
  </si>
  <si>
    <r>
      <t>Enter</t>
    </r>
    <r>
      <rPr>
        <b/>
        <sz val="10"/>
        <rFont val="Arial"/>
        <family val="2"/>
      </rPr>
      <t xml:space="preserve"> % of Yearly Total</t>
    </r>
  </si>
  <si>
    <t>Leads Required</t>
  </si>
  <si>
    <t>Sales Required</t>
  </si>
  <si>
    <t>Marketing Budget</t>
  </si>
  <si>
    <t>Media/Campaign Sources</t>
  </si>
  <si>
    <t>(Enter Monthly Campaign Totals)</t>
  </si>
  <si>
    <t>Yearly  Campaign Totals</t>
  </si>
  <si>
    <t>Show/Events</t>
  </si>
  <si>
    <t>PPC</t>
  </si>
  <si>
    <t>SEO</t>
  </si>
  <si>
    <t>Inserts</t>
  </si>
  <si>
    <t>Repeat Business</t>
  </si>
  <si>
    <t>Direct Mail</t>
  </si>
  <si>
    <t>Referrals</t>
  </si>
  <si>
    <t>Unsold Lead Follow-up</t>
  </si>
  <si>
    <t>TV</t>
  </si>
  <si>
    <t>Radio</t>
  </si>
  <si>
    <t>Future Interest Campaigns</t>
  </si>
  <si>
    <t>Shared Mail</t>
  </si>
  <si>
    <t>Telemarketing</t>
  </si>
  <si>
    <t>Yellow Pages</t>
  </si>
  <si>
    <t>Sweepstakes</t>
  </si>
  <si>
    <t>Misc 1</t>
  </si>
  <si>
    <t>Misc 2</t>
  </si>
  <si>
    <t>Misc 3</t>
  </si>
  <si>
    <t>Misc 4</t>
  </si>
  <si>
    <t>Misc 5</t>
  </si>
  <si>
    <t>Misc 6</t>
  </si>
  <si>
    <t>Misc 7</t>
  </si>
  <si>
    <t>Misc 8</t>
  </si>
  <si>
    <t>Under Marketing Budget</t>
  </si>
  <si>
    <t>Over Marketing Budget</t>
  </si>
  <si>
    <t>Actual Marketing Expenditures by Month</t>
  </si>
  <si>
    <t>Use this sheet to record actual expenses incurred throughout the year.  Use these figures to help calculate your actual cost per lead and cost per sale.</t>
  </si>
  <si>
    <t>Enter Your Actual Expenditures</t>
  </si>
  <si>
    <t>Yearly  Expenditures</t>
  </si>
  <si>
    <t>Actual vs. Budget by Month</t>
  </si>
  <si>
    <t>Simply enter your actual sales figures for each month in the fields outlined in red.  This spreadsheet will then self-calculate your actual vs. budget comparisons from the other worksheets.</t>
  </si>
  <si>
    <t>YTD Totals</t>
  </si>
  <si>
    <t>Budget</t>
  </si>
  <si>
    <t>Actual</t>
  </si>
  <si>
    <t>Variance</t>
  </si>
  <si>
    <t>Monthly Sales</t>
  </si>
  <si>
    <t xml:space="preserve"> </t>
  </si>
  <si>
    <t>J a n u a r y   M o n t h l y   P l a n n e r</t>
  </si>
  <si>
    <t>Your January Goals (from your Monthly Breakdown Worksheet)…</t>
  </si>
  <si>
    <t>Sales Goal:</t>
  </si>
  <si>
    <t>Percent of Annual Goal:</t>
  </si>
  <si>
    <t># of Leads Goal:</t>
  </si>
  <si>
    <t># of Sales Goal:</t>
  </si>
  <si>
    <t>Marketing Budget:</t>
  </si>
  <si>
    <t>Describe Your Marketing Strategies For This Month…</t>
  </si>
  <si>
    <t>uyuyutym ytyrtyrtyrty trr tyrty trytry rt yrtrt ytfytyhgfyhfghfg  fg dfgfdgdf</t>
  </si>
  <si>
    <t>Describe Your Specific Tactics/Campaigns Planned…</t>
  </si>
  <si>
    <t>Tactic/Campaign</t>
  </si>
  <si>
    <t>Date(s)</t>
  </si>
  <si>
    <t>Staff</t>
  </si>
  <si>
    <t xml:space="preserve">Result Grade      (A-F)  </t>
  </si>
  <si>
    <t>Notes</t>
  </si>
  <si>
    <t xml:space="preserve"> yy rtyt yrt</t>
  </si>
  <si>
    <t xml:space="preserve"> ytrytyrty</t>
  </si>
  <si>
    <t>ytyryrtyer</t>
  </si>
  <si>
    <t>F e b r u a r y   M o n t h l y   P l a n n e r</t>
  </si>
  <si>
    <t>Your February Goals (from your Monthly Breakdown Worksheet)…</t>
  </si>
  <si>
    <t>Enter your tactic/campaign here!</t>
  </si>
  <si>
    <t>M a r c h   M o n t h l y   P l a n n e r</t>
  </si>
  <si>
    <t>Your March Goals (from your Monthly Breakdown Worksheet)…</t>
  </si>
  <si>
    <t>fdttertertr trete rtert erter ter terterterter</t>
  </si>
  <si>
    <t>gdgddgdfg</t>
  </si>
  <si>
    <t>gfdgdfgdfgd</t>
  </si>
  <si>
    <t>A p r i l   M o n t h l y   P l a n n e r</t>
  </si>
  <si>
    <t>Your April Goals (from your Monthly Breakdown Worksheet)…</t>
  </si>
  <si>
    <t>M a y   M o n t h l y   P l a n n e r</t>
  </si>
  <si>
    <t>Your May Goals (from your Monthly Breakdown Worksheet)…</t>
  </si>
  <si>
    <t>J u n e   M o n t h l y   P l a n n e r</t>
  </si>
  <si>
    <t>Your June Goals (from your Monthly Breakdown Worksheet)…</t>
  </si>
  <si>
    <t>J u l y   M o n t h l y   P l a n n e r</t>
  </si>
  <si>
    <t>Your July Goals (from your Monthly Breakdown Worksheet)…</t>
  </si>
  <si>
    <t>A u g u s t   M o n t h l y   P l a n n e r</t>
  </si>
  <si>
    <t>Your August Goals (from your Monthly Breakdown Worksheet)…</t>
  </si>
  <si>
    <t>S e p t e m b e r   M o n t h l y   P l a n n e r</t>
  </si>
  <si>
    <t>Your September Goals (from your Monthly Breakdown Worksheet)…</t>
  </si>
  <si>
    <t>O c t o b e r   M o n t h l y   P l a n n e r</t>
  </si>
  <si>
    <t>Your October Goals (from your Monthly Breakdown Worksheet)…</t>
  </si>
  <si>
    <t>N o v e m b e r  M o n t h l y   P l a n n e r</t>
  </si>
  <si>
    <t>Your November Goals (from your Monthly Breakdown Worksheet)…</t>
  </si>
  <si>
    <t>D e c e m b e r  M o n t h l y   P l a n n e r</t>
  </si>
  <si>
    <t>Your December Goals (from your Monthly Breakdown Worksheet)…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</si>
</sst>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"/>
    <numFmt numFmtId="167" formatCode="&quot;$&quot;#,##0"/>
  </numFmts>
  <fonts count="29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8"/>
      <color indexed="9"/>
      <name val="Arial"/>
      <family val="2"/>
    </font>
    <font>
      <sz val="20"/>
      <color indexed="9"/>
      <name val="Arial Black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sz val="9"/>
      <color indexed="9"/>
      <name val="Arial"/>
      <family val="2"/>
    </font>
    <font>
      <sz val="8"/>
      <color indexed="9"/>
      <name val="Arial Narrow"/>
      <family val="2"/>
    </font>
    <font>
      <b/>
      <i/>
      <sz val="10"/>
      <name val="Arial"/>
      <family val="2"/>
    </font>
    <font>
      <b/>
      <sz val="8"/>
      <color indexed="9"/>
      <name val="Arial"/>
      <family val="2"/>
    </font>
    <font>
      <sz val="8"/>
      <color indexed="22"/>
      <name val="Arial Narrow"/>
      <family val="2"/>
    </font>
    <font>
      <b/>
      <sz val="16"/>
      <color indexed="9"/>
      <name val="Arial Narrow"/>
      <family val="2"/>
    </font>
    <font>
      <i/>
      <sz val="10"/>
      <name val="Arial"/>
      <family val="2"/>
    </font>
    <font>
      <sz val="10"/>
      <color indexed="9"/>
      <name val="Arial Narrow"/>
      <family val="2"/>
    </font>
    <font>
      <sz val="9"/>
      <color indexed="9"/>
      <name val="Arial Narrow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10"/>
      </right>
      <top/>
      <bottom style="thin">
        <color indexed="9"/>
      </bottom>
      <diagonal/>
    </border>
    <border>
      <left style="thin">
        <color indexed="10"/>
      </left>
      <right style="thin">
        <color indexed="10"/>
      </right>
      <top/>
      <bottom style="thin">
        <color indexed="9"/>
      </bottom>
      <diagonal/>
    </border>
    <border>
      <left/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/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/>
      <right style="medium">
        <color indexed="64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22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/>
      <diagonal/>
    </border>
    <border>
      <left style="thin">
        <color indexed="22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thin">
        <color indexed="22"/>
      </right>
      <top style="medium">
        <color indexed="56"/>
      </top>
      <bottom/>
      <diagonal/>
    </border>
    <border>
      <left style="thin">
        <color indexed="22"/>
      </left>
      <right style="medium">
        <color indexed="64"/>
      </right>
      <top style="medium">
        <color indexed="56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64"/>
      </right>
      <top/>
      <bottom style="medium">
        <color indexed="22"/>
      </bottom>
      <diagonal/>
    </border>
    <border>
      <left style="medium">
        <color indexed="64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64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9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164" fontId="1" fillId="3" borderId="1" xfId="0" quotePrefix="1" applyNumberFormat="1" applyFont="1" applyFill="1" applyBorder="1"/>
    <xf numFmtId="164" fontId="1" fillId="3" borderId="1" xfId="0" applyNumberFormat="1" applyFont="1" applyFill="1" applyBorder="1"/>
    <xf numFmtId="44" fontId="11" fillId="2" borderId="0" xfId="1" applyFont="1" applyFill="1" applyBorder="1" applyAlignment="1">
      <alignment horizontal="right"/>
    </xf>
    <xf numFmtId="164" fontId="0" fillId="0" borderId="2" xfId="0" applyNumberFormat="1" applyBorder="1"/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164" fontId="0" fillId="0" borderId="7" xfId="0" applyNumberFormat="1" applyBorder="1"/>
    <xf numFmtId="0" fontId="0" fillId="0" borderId="5" xfId="0" applyBorder="1"/>
    <xf numFmtId="0" fontId="7" fillId="0" borderId="8" xfId="0" applyFont="1" applyBorder="1"/>
    <xf numFmtId="0" fontId="7" fillId="0" borderId="9" xfId="0" applyFont="1" applyBorder="1"/>
    <xf numFmtId="0" fontId="0" fillId="0" borderId="8" xfId="0" applyBorder="1"/>
    <xf numFmtId="0" fontId="13" fillId="2" borderId="8" xfId="0" applyFont="1" applyFill="1" applyBorder="1" applyAlignment="1">
      <alignment horizontal="right" indent="2"/>
    </xf>
    <xf numFmtId="164" fontId="11" fillId="2" borderId="5" xfId="0" applyNumberFormat="1" applyFont="1" applyFill="1" applyBorder="1"/>
    <xf numFmtId="0" fontId="12" fillId="2" borderId="10" xfId="0" applyFont="1" applyFill="1" applyBorder="1" applyAlignment="1">
      <alignment horizontal="right" indent="2"/>
    </xf>
    <xf numFmtId="44" fontId="10" fillId="2" borderId="11" xfId="1" applyFont="1" applyFill="1" applyBorder="1" applyAlignment="1">
      <alignment horizontal="right"/>
    </xf>
    <xf numFmtId="164" fontId="10" fillId="2" borderId="12" xfId="0" applyNumberFormat="1" applyFont="1" applyFill="1" applyBorder="1"/>
    <xf numFmtId="164" fontId="6" fillId="4" borderId="0" xfId="0" applyNumberFormat="1" applyFont="1" applyFill="1"/>
    <xf numFmtId="164" fontId="6" fillId="4" borderId="13" xfId="0" applyNumberFormat="1" applyFont="1" applyFill="1" applyBorder="1"/>
    <xf numFmtId="164" fontId="0" fillId="0" borderId="13" xfId="0" applyNumberFormat="1" applyBorder="1"/>
    <xf numFmtId="0" fontId="0" fillId="0" borderId="9" xfId="0" applyBorder="1" applyAlignment="1" applyProtection="1">
      <alignment horizontal="right"/>
      <protection locked="0"/>
    </xf>
    <xf numFmtId="10" fontId="7" fillId="0" borderId="14" xfId="0" applyNumberFormat="1" applyFont="1" applyBorder="1"/>
    <xf numFmtId="3" fontId="0" fillId="0" borderId="2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3" xfId="0" applyNumberFormat="1" applyBorder="1" applyProtection="1">
      <protection locked="0"/>
    </xf>
    <xf numFmtId="9" fontId="7" fillId="0" borderId="24" xfId="0" applyNumberFormat="1" applyFont="1" applyBorder="1" applyAlignment="1" applyProtection="1">
      <alignment horizontal="center" vertical="center"/>
      <protection locked="0"/>
    </xf>
    <xf numFmtId="167" fontId="2" fillId="3" borderId="25" xfId="0" applyNumberFormat="1" applyFont="1" applyFill="1" applyBorder="1" applyProtection="1">
      <protection locked="0"/>
    </xf>
    <xf numFmtId="9" fontId="2" fillId="3" borderId="26" xfId="0" applyNumberFormat="1" applyFont="1" applyFill="1" applyBorder="1" applyProtection="1">
      <protection locked="0"/>
    </xf>
    <xf numFmtId="167" fontId="2" fillId="3" borderId="26" xfId="0" applyNumberFormat="1" applyFont="1" applyFill="1" applyBorder="1" applyProtection="1">
      <protection locked="0"/>
    </xf>
    <xf numFmtId="1" fontId="2" fillId="3" borderId="27" xfId="0" applyNumberFormat="1" applyFont="1" applyFill="1" applyBorder="1" applyProtection="1">
      <protection locked="0"/>
    </xf>
    <xf numFmtId="0" fontId="10" fillId="0" borderId="9" xfId="0" applyFont="1" applyBorder="1"/>
    <xf numFmtId="0" fontId="0" fillId="0" borderId="0" xfId="0" applyProtection="1">
      <protection locked="0"/>
    </xf>
    <xf numFmtId="0" fontId="6" fillId="4" borderId="8" xfId="0" applyFont="1" applyFill="1" applyBorder="1" applyAlignment="1">
      <alignment horizontal="right" indent="2"/>
    </xf>
    <xf numFmtId="0" fontId="0" fillId="0" borderId="9" xfId="0" applyBorder="1" applyAlignment="1">
      <alignment horizontal="right"/>
    </xf>
    <xf numFmtId="0" fontId="0" fillId="0" borderId="28" xfId="0" applyBorder="1" applyAlignment="1">
      <alignment horizontal="right"/>
    </xf>
    <xf numFmtId="164" fontId="18" fillId="3" borderId="1" xfId="0" quotePrefix="1" applyNumberFormat="1" applyFont="1" applyFill="1" applyBorder="1" applyAlignment="1">
      <alignment vertical="center"/>
    </xf>
    <xf numFmtId="0" fontId="13" fillId="0" borderId="0" xfId="0" applyFont="1" applyAlignment="1">
      <alignment horizontal="right" indent="2"/>
    </xf>
    <xf numFmtId="0" fontId="12" fillId="0" borderId="0" xfId="0" applyFont="1" applyAlignment="1">
      <alignment horizontal="right" indent="2"/>
    </xf>
    <xf numFmtId="0" fontId="0" fillId="0" borderId="8" xfId="0" quotePrefix="1" applyBorder="1" applyAlignment="1">
      <alignment horizontal="right"/>
    </xf>
    <xf numFmtId="164" fontId="18" fillId="3" borderId="29" xfId="0" quotePrefix="1" applyNumberFormat="1" applyFont="1" applyFill="1" applyBorder="1" applyAlignment="1">
      <alignment vertical="center"/>
    </xf>
    <xf numFmtId="164" fontId="18" fillId="0" borderId="30" xfId="0" applyNumberFormat="1" applyFont="1" applyBorder="1"/>
    <xf numFmtId="0" fontId="0" fillId="0" borderId="30" xfId="0" applyBorder="1"/>
    <xf numFmtId="164" fontId="18" fillId="3" borderId="31" xfId="0" quotePrefix="1" applyNumberFormat="1" applyFont="1" applyFill="1" applyBorder="1" applyAlignment="1">
      <alignment vertical="center"/>
    </xf>
    <xf numFmtId="164" fontId="18" fillId="3" borderId="32" xfId="0" quotePrefix="1" applyNumberFormat="1" applyFont="1" applyFill="1" applyBorder="1" applyAlignment="1">
      <alignment vertical="center"/>
    </xf>
    <xf numFmtId="164" fontId="18" fillId="0" borderId="33" xfId="0" applyNumberFormat="1" applyFont="1" applyBorder="1"/>
    <xf numFmtId="0" fontId="0" fillId="0" borderId="33" xfId="0" applyBorder="1"/>
    <xf numFmtId="0" fontId="0" fillId="0" borderId="11" xfId="0" applyBorder="1"/>
    <xf numFmtId="0" fontId="0" fillId="0" borderId="1" xfId="0" applyBorder="1"/>
    <xf numFmtId="164" fontId="18" fillId="2" borderId="1" xfId="0" quotePrefix="1" applyNumberFormat="1" applyFont="1" applyFill="1" applyBorder="1" applyAlignment="1">
      <alignment vertical="center"/>
    </xf>
    <xf numFmtId="164" fontId="18" fillId="2" borderId="30" xfId="0" applyNumberFormat="1" applyFont="1" applyFill="1" applyBorder="1"/>
    <xf numFmtId="0" fontId="0" fillId="2" borderId="30" xfId="0" applyFill="1" applyBorder="1"/>
    <xf numFmtId="164" fontId="18" fillId="2" borderId="0" xfId="0" applyNumberFormat="1" applyFont="1" applyFill="1"/>
    <xf numFmtId="0" fontId="0" fillId="2" borderId="8" xfId="0" applyFill="1" applyBorder="1"/>
    <xf numFmtId="0" fontId="6" fillId="5" borderId="34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 wrapText="1"/>
    </xf>
    <xf numFmtId="164" fontId="18" fillId="0" borderId="35" xfId="0" applyNumberFormat="1" applyFont="1" applyBorder="1"/>
    <xf numFmtId="0" fontId="0" fillId="0" borderId="35" xfId="0" applyBorder="1"/>
    <xf numFmtId="164" fontId="18" fillId="3" borderId="13" xfId="0" quotePrefix="1" applyNumberFormat="1" applyFont="1" applyFill="1" applyBorder="1" applyAlignment="1">
      <alignment vertical="center" shrinkToFit="1"/>
    </xf>
    <xf numFmtId="164" fontId="18" fillId="0" borderId="36" xfId="0" applyNumberFormat="1" applyFont="1" applyBorder="1"/>
    <xf numFmtId="0" fontId="0" fillId="0" borderId="36" xfId="0" applyBorder="1"/>
    <xf numFmtId="0" fontId="5" fillId="5" borderId="0" xfId="0" applyFont="1" applyFill="1"/>
    <xf numFmtId="0" fontId="5" fillId="5" borderId="0" xfId="0" applyFont="1" applyFill="1" applyAlignment="1">
      <alignment horizontal="center" wrapText="1"/>
    </xf>
    <xf numFmtId="164" fontId="14" fillId="5" borderId="37" xfId="0" applyNumberFormat="1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left" vertical="top"/>
    </xf>
    <xf numFmtId="0" fontId="19" fillId="5" borderId="0" xfId="0" applyFont="1" applyFill="1" applyAlignment="1">
      <alignment horizontal="right" vertical="center"/>
    </xf>
    <xf numFmtId="0" fontId="19" fillId="5" borderId="11" xfId="0" applyFont="1" applyFill="1" applyBorder="1" applyAlignment="1">
      <alignment horizontal="right" vertical="center"/>
    </xf>
    <xf numFmtId="0" fontId="0" fillId="2" borderId="33" xfId="0" applyFill="1" applyBorder="1"/>
    <xf numFmtId="0" fontId="0" fillId="2" borderId="35" xfId="0" applyFill="1" applyBorder="1"/>
    <xf numFmtId="0" fontId="0" fillId="2" borderId="36" xfId="0" applyFill="1" applyBorder="1"/>
    <xf numFmtId="0" fontId="6" fillId="5" borderId="38" xfId="0" applyFont="1" applyFill="1" applyBorder="1" applyAlignment="1">
      <alignment horizontal="right"/>
    </xf>
    <xf numFmtId="0" fontId="20" fillId="5" borderId="39" xfId="0" applyFont="1" applyFill="1" applyBorder="1"/>
    <xf numFmtId="0" fontId="20" fillId="5" borderId="40" xfId="0" applyFont="1" applyFill="1" applyBorder="1"/>
    <xf numFmtId="0" fontId="6" fillId="5" borderId="41" xfId="0" applyFont="1" applyFill="1" applyBorder="1"/>
    <xf numFmtId="0" fontId="0" fillId="0" borderId="8" xfId="0" applyBorder="1" applyAlignment="1" applyProtection="1">
      <alignment horizontal="right"/>
      <protection locked="0"/>
    </xf>
    <xf numFmtId="164" fontId="0" fillId="0" borderId="5" xfId="0" applyNumberFormat="1" applyBorder="1"/>
    <xf numFmtId="164" fontId="14" fillId="5" borderId="34" xfId="0" applyNumberFormat="1" applyFont="1" applyFill="1" applyBorder="1" applyAlignment="1">
      <alignment horizontal="center" vertical="center" wrapText="1" shrinkToFit="1"/>
    </xf>
    <xf numFmtId="164" fontId="14" fillId="5" borderId="42" xfId="0" applyNumberFormat="1" applyFont="1" applyFill="1" applyBorder="1" applyAlignment="1">
      <alignment horizontal="center" vertical="center" wrapText="1" shrinkToFit="1"/>
    </xf>
    <xf numFmtId="164" fontId="14" fillId="5" borderId="43" xfId="0" applyNumberFormat="1" applyFont="1" applyFill="1" applyBorder="1" applyAlignment="1">
      <alignment horizontal="center" wrapText="1"/>
    </xf>
    <xf numFmtId="0" fontId="6" fillId="5" borderId="44" xfId="0" applyFont="1" applyFill="1" applyBorder="1" applyAlignment="1">
      <alignment horizontal="right"/>
    </xf>
    <xf numFmtId="0" fontId="0" fillId="5" borderId="1" xfId="0" applyFill="1" applyBorder="1"/>
    <xf numFmtId="0" fontId="0" fillId="5" borderId="13" xfId="0" applyFill="1" applyBorder="1"/>
    <xf numFmtId="0" fontId="19" fillId="5" borderId="12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 wrapText="1"/>
    </xf>
    <xf numFmtId="0" fontId="0" fillId="5" borderId="0" xfId="0" applyFill="1"/>
    <xf numFmtId="0" fontId="5" fillId="5" borderId="13" xfId="0" applyFont="1" applyFill="1" applyBorder="1"/>
    <xf numFmtId="0" fontId="5" fillId="5" borderId="5" xfId="0" applyFont="1" applyFill="1" applyBorder="1"/>
    <xf numFmtId="0" fontId="5" fillId="5" borderId="8" xfId="0" applyFont="1" applyFill="1" applyBorder="1" applyAlignment="1">
      <alignment horizontal="left" indent="3"/>
    </xf>
    <xf numFmtId="0" fontId="5" fillId="5" borderId="5" xfId="0" applyFont="1" applyFill="1" applyBorder="1" applyAlignment="1">
      <alignment horizontal="right" indent="2"/>
    </xf>
    <xf numFmtId="0" fontId="3" fillId="3" borderId="8" xfId="0" applyFont="1" applyFill="1" applyBorder="1" applyAlignment="1">
      <alignment horizontal="left" indent="1"/>
    </xf>
    <xf numFmtId="0" fontId="0" fillId="3" borderId="5" xfId="0" applyFill="1" applyBorder="1"/>
    <xf numFmtId="0" fontId="0" fillId="3" borderId="8" xfId="0" applyFill="1" applyBorder="1" applyAlignment="1">
      <alignment horizontal="left" indent="3"/>
    </xf>
    <xf numFmtId="0" fontId="7" fillId="0" borderId="45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5" borderId="8" xfId="0" applyFill="1" applyBorder="1" applyAlignment="1">
      <alignment horizontal="left" indent="3"/>
    </xf>
    <xf numFmtId="0" fontId="2" fillId="5" borderId="0" xfId="0" applyFont="1" applyFill="1"/>
    <xf numFmtId="0" fontId="0" fillId="5" borderId="5" xfId="0" applyFill="1" applyBorder="1"/>
    <xf numFmtId="0" fontId="2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18" fillId="3" borderId="46" xfId="0" quotePrefix="1" applyNumberFormat="1" applyFont="1" applyFill="1" applyBorder="1" applyAlignment="1" applyProtection="1">
      <alignment vertical="center"/>
      <protection locked="0"/>
    </xf>
    <xf numFmtId="164" fontId="18" fillId="0" borderId="47" xfId="0" applyNumberFormat="1" applyFont="1" applyBorder="1"/>
    <xf numFmtId="164" fontId="18" fillId="0" borderId="47" xfId="0" quotePrefix="1" applyNumberFormat="1" applyFont="1" applyBorder="1"/>
    <xf numFmtId="164" fontId="18" fillId="2" borderId="47" xfId="0" applyNumberFormat="1" applyFont="1" applyFill="1" applyBorder="1"/>
    <xf numFmtId="164" fontId="18" fillId="0" borderId="48" xfId="0" applyNumberFormat="1" applyFont="1" applyBorder="1"/>
    <xf numFmtId="164" fontId="18" fillId="2" borderId="49" xfId="0" applyNumberFormat="1" applyFont="1" applyFill="1" applyBorder="1"/>
    <xf numFmtId="164" fontId="18" fillId="0" borderId="50" xfId="0" applyNumberFormat="1" applyFont="1" applyBorder="1"/>
    <xf numFmtId="164" fontId="18" fillId="0" borderId="51" xfId="0" applyNumberFormat="1" applyFont="1" applyBorder="1"/>
    <xf numFmtId="164" fontId="18" fillId="0" borderId="30" xfId="0" quotePrefix="1" applyNumberFormat="1" applyFont="1" applyBorder="1"/>
    <xf numFmtId="0" fontId="6" fillId="4" borderId="41" xfId="0" applyFont="1" applyFill="1" applyBorder="1" applyAlignment="1">
      <alignment horizontal="right" indent="2"/>
    </xf>
    <xf numFmtId="164" fontId="20" fillId="4" borderId="52" xfId="0" applyNumberFormat="1" applyFont="1" applyFill="1" applyBorder="1"/>
    <xf numFmtId="164" fontId="20" fillId="4" borderId="52" xfId="0" quotePrefix="1" applyNumberFormat="1" applyFont="1" applyFill="1" applyBorder="1"/>
    <xf numFmtId="164" fontId="20" fillId="4" borderId="53" xfId="0" applyNumberFormat="1" applyFont="1" applyFill="1" applyBorder="1"/>
    <xf numFmtId="164" fontId="20" fillId="4" borderId="54" xfId="0" applyNumberFormat="1" applyFont="1" applyFill="1" applyBorder="1"/>
    <xf numFmtId="0" fontId="3" fillId="6" borderId="8" xfId="0" applyFont="1" applyFill="1" applyBorder="1" applyAlignment="1">
      <alignment horizontal="left" indent="1"/>
    </xf>
    <xf numFmtId="0" fontId="0" fillId="6" borderId="0" xfId="0" applyFill="1"/>
    <xf numFmtId="0" fontId="2" fillId="6" borderId="0" xfId="0" applyFont="1" applyFill="1"/>
    <xf numFmtId="0" fontId="0" fillId="6" borderId="5" xfId="0" applyFill="1" applyBorder="1"/>
    <xf numFmtId="0" fontId="0" fillId="6" borderId="8" xfId="0" applyFill="1" applyBorder="1" applyAlignment="1">
      <alignment horizontal="left" indent="3"/>
    </xf>
    <xf numFmtId="167" fontId="2" fillId="6" borderId="0" xfId="0" applyNumberFormat="1" applyFont="1" applyFill="1"/>
    <xf numFmtId="165" fontId="2" fillId="6" borderId="0" xfId="0" applyNumberFormat="1" applyFont="1" applyFill="1"/>
    <xf numFmtId="1" fontId="2" fillId="6" borderId="0" xfId="0" applyNumberFormat="1" applyFont="1" applyFill="1"/>
    <xf numFmtId="9" fontId="0" fillId="6" borderId="5" xfId="0" applyNumberFormat="1" applyFill="1" applyBorder="1"/>
    <xf numFmtId="166" fontId="2" fillId="6" borderId="0" xfId="0" applyNumberFormat="1" applyFont="1" applyFill="1"/>
    <xf numFmtId="9" fontId="2" fillId="6" borderId="0" xfId="0" applyNumberFormat="1" applyFont="1" applyFill="1"/>
    <xf numFmtId="0" fontId="16" fillId="6" borderId="8" xfId="0" applyFont="1" applyFill="1" applyBorder="1" applyAlignment="1">
      <alignment horizontal="left" indent="3"/>
    </xf>
    <xf numFmtId="0" fontId="0" fillId="6" borderId="10" xfId="0" applyFill="1" applyBorder="1" applyAlignment="1">
      <alignment horizontal="left" indent="3"/>
    </xf>
    <xf numFmtId="0" fontId="0" fillId="6" borderId="11" xfId="0" applyFill="1" applyBorder="1"/>
    <xf numFmtId="0" fontId="0" fillId="6" borderId="12" xfId="0" applyFill="1" applyBorder="1"/>
    <xf numFmtId="0" fontId="15" fillId="5" borderId="0" xfId="0" applyFont="1" applyFill="1" applyAlignment="1">
      <alignment horizontal="left" vertical="top"/>
    </xf>
    <xf numFmtId="0" fontId="26" fillId="5" borderId="8" xfId="0" applyFont="1" applyFill="1" applyBorder="1" applyAlignment="1">
      <alignment horizontal="left" vertical="center"/>
    </xf>
    <xf numFmtId="0" fontId="0" fillId="6" borderId="55" xfId="0" applyFill="1" applyBorder="1"/>
    <xf numFmtId="0" fontId="0" fillId="6" borderId="56" xfId="0" applyFill="1" applyBorder="1"/>
    <xf numFmtId="164" fontId="7" fillId="6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center"/>
    </xf>
    <xf numFmtId="9" fontId="7" fillId="6" borderId="0" xfId="0" applyNumberFormat="1" applyFont="1" applyFill="1"/>
    <xf numFmtId="1" fontId="7" fillId="6" borderId="0" xfId="0" applyNumberFormat="1" applyFont="1" applyFill="1"/>
    <xf numFmtId="167" fontId="7" fillId="6" borderId="0" xfId="0" applyNumberFormat="1" applyFont="1" applyFill="1"/>
    <xf numFmtId="0" fontId="0" fillId="6" borderId="10" xfId="0" applyFill="1" applyBorder="1"/>
    <xf numFmtId="164" fontId="23" fillId="2" borderId="30" xfId="0" applyNumberFormat="1" applyFont="1" applyFill="1" applyBorder="1"/>
    <xf numFmtId="164" fontId="0" fillId="0" borderId="26" xfId="0" applyNumberFormat="1" applyBorder="1" applyProtection="1">
      <protection locked="0"/>
    </xf>
    <xf numFmtId="49" fontId="8" fillId="0" borderId="24" xfId="0" applyNumberFormat="1" applyFont="1" applyBorder="1" applyAlignment="1" applyProtection="1">
      <alignment vertical="top" wrapText="1"/>
      <protection locked="0"/>
    </xf>
    <xf numFmtId="49" fontId="8" fillId="0" borderId="46" xfId="0" applyNumberFormat="1" applyFont="1" applyBorder="1" applyAlignment="1" applyProtection="1">
      <alignment vertical="top" wrapText="1"/>
      <protection locked="0"/>
    </xf>
    <xf numFmtId="49" fontId="8" fillId="0" borderId="57" xfId="0" applyNumberFormat="1" applyFont="1" applyBorder="1" applyAlignment="1" applyProtection="1">
      <alignment vertical="top" wrapText="1"/>
      <protection locked="0"/>
    </xf>
    <xf numFmtId="49" fontId="8" fillId="0" borderId="24" xfId="0" applyNumberFormat="1" applyFont="1" applyBorder="1" applyAlignment="1" applyProtection="1">
      <alignment horizontal="center" vertical="center" shrinkToFit="1"/>
      <protection locked="0"/>
    </xf>
    <xf numFmtId="49" fontId="8" fillId="0" borderId="46" xfId="0" applyNumberFormat="1" applyFont="1" applyBorder="1" applyAlignment="1" applyProtection="1">
      <alignment horizontal="center" vertical="center" shrinkToFit="1"/>
      <protection locked="0"/>
    </xf>
    <xf numFmtId="49" fontId="8" fillId="0" borderId="57" xfId="0" applyNumberFormat="1" applyFont="1" applyBorder="1" applyAlignment="1" applyProtection="1">
      <alignment horizontal="center" vertical="center" shrinkToFit="1"/>
      <protection locked="0"/>
    </xf>
    <xf numFmtId="49" fontId="8" fillId="0" borderId="46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49" fontId="8" fillId="0" borderId="57" xfId="0" applyNumberFormat="1" applyFont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left" indent="3"/>
    </xf>
    <xf numFmtId="0" fontId="4" fillId="5" borderId="60" xfId="0" applyFont="1" applyFill="1" applyBorder="1" applyAlignment="1">
      <alignment horizontal="left" vertical="center" indent="1"/>
    </xf>
    <xf numFmtId="0" fontId="6" fillId="5" borderId="8" xfId="0" applyFont="1" applyFill="1" applyBorder="1" applyAlignment="1">
      <alignment horizontal="left" vertical="center" indent="1"/>
    </xf>
    <xf numFmtId="0" fontId="9" fillId="2" borderId="61" xfId="2" applyFill="1" applyBorder="1" applyAlignment="1" applyProtection="1">
      <alignment horizontal="center" vertical="center"/>
      <protection locked="0"/>
    </xf>
    <xf numFmtId="0" fontId="9" fillId="2" borderId="62" xfId="2" applyFill="1" applyBorder="1" applyAlignment="1" applyProtection="1">
      <alignment horizontal="center" vertical="center"/>
      <protection locked="0"/>
    </xf>
    <xf numFmtId="0" fontId="15" fillId="5" borderId="60" xfId="0" applyFont="1" applyFill="1" applyBorder="1" applyAlignment="1">
      <alignment horizontal="left" vertical="top"/>
    </xf>
    <xf numFmtId="0" fontId="15" fillId="5" borderId="1" xfId="0" applyFont="1" applyFill="1" applyBorder="1" applyAlignment="1">
      <alignment horizontal="left" vertical="top"/>
    </xf>
    <xf numFmtId="0" fontId="15" fillId="5" borderId="13" xfId="0" applyFont="1" applyFill="1" applyBorder="1" applyAlignment="1">
      <alignment horizontal="left" vertical="top"/>
    </xf>
    <xf numFmtId="0" fontId="9" fillId="2" borderId="58" xfId="2" applyFill="1" applyBorder="1" applyAlignment="1" applyProtection="1">
      <alignment horizontal="center" vertical="center" wrapText="1"/>
      <protection locked="0"/>
    </xf>
    <xf numFmtId="0" fontId="9" fillId="2" borderId="59" xfId="2" applyFill="1" applyBorder="1" applyAlignment="1" applyProtection="1">
      <alignment horizontal="center" vertical="center" wrapText="1"/>
      <protection locked="0"/>
    </xf>
    <xf numFmtId="0" fontId="9" fillId="2" borderId="63" xfId="2" applyFill="1" applyBorder="1" applyAlignment="1" applyProtection="1">
      <alignment horizontal="center" vertical="center" wrapText="1"/>
      <protection locked="0"/>
    </xf>
    <xf numFmtId="0" fontId="9" fillId="2" borderId="64" xfId="2" applyFill="1" applyBorder="1" applyAlignment="1" applyProtection="1">
      <alignment horizontal="center" vertical="center" wrapText="1"/>
      <protection locked="0"/>
    </xf>
    <xf numFmtId="0" fontId="27" fillId="5" borderId="8" xfId="0" applyFont="1" applyFill="1" applyBorder="1" applyAlignment="1">
      <alignment horizontal="left" vertical="center" wrapText="1"/>
    </xf>
    <xf numFmtId="0" fontId="28" fillId="0" borderId="0" xfId="0" applyFont="1" applyAlignment="1">
      <alignment wrapText="1"/>
    </xf>
    <xf numFmtId="49" fontId="8" fillId="0" borderId="24" xfId="0" applyNumberFormat="1" applyFont="1" applyBorder="1" applyAlignment="1" applyProtection="1">
      <alignment vertical="top" wrapText="1"/>
      <protection locked="0"/>
    </xf>
    <xf numFmtId="49" fontId="8" fillId="0" borderId="73" xfId="0" applyNumberFormat="1" applyFont="1" applyBorder="1" applyAlignment="1" applyProtection="1">
      <alignment vertical="top" wrapText="1"/>
      <protection locked="0"/>
    </xf>
    <xf numFmtId="0" fontId="6" fillId="5" borderId="34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vertical="top" wrapText="1"/>
      <protection locked="0"/>
    </xf>
    <xf numFmtId="49" fontId="8" fillId="0" borderId="75" xfId="0" applyNumberFormat="1" applyFont="1" applyBorder="1" applyAlignment="1" applyProtection="1">
      <alignment vertical="top" wrapText="1"/>
      <protection locked="0"/>
    </xf>
    <xf numFmtId="49" fontId="8" fillId="0" borderId="57" xfId="0" applyNumberFormat="1" applyFont="1" applyBorder="1" applyAlignment="1" applyProtection="1">
      <alignment vertical="top" wrapText="1"/>
      <protection locked="0"/>
    </xf>
    <xf numFmtId="49" fontId="8" fillId="0" borderId="74" xfId="0" applyNumberFormat="1" applyFont="1" applyBorder="1" applyAlignment="1" applyProtection="1">
      <alignment vertical="top" wrapText="1"/>
      <protection locked="0"/>
    </xf>
    <xf numFmtId="49" fontId="8" fillId="0" borderId="77" xfId="0" applyNumberFormat="1" applyFont="1" applyBorder="1" applyAlignment="1" applyProtection="1">
      <alignment vertical="top" wrapText="1" shrinkToFit="1"/>
      <protection locked="0"/>
    </xf>
    <xf numFmtId="49" fontId="8" fillId="0" borderId="24" xfId="0" applyNumberFormat="1" applyFont="1" applyBorder="1" applyAlignment="1" applyProtection="1">
      <alignment vertical="top" wrapText="1" shrinkToFit="1"/>
      <protection locked="0"/>
    </xf>
    <xf numFmtId="49" fontId="8" fillId="0" borderId="76" xfId="0" applyNumberFormat="1" applyFont="1" applyBorder="1" applyAlignment="1" applyProtection="1">
      <alignment vertical="top" wrapText="1" shrinkToFit="1"/>
      <protection locked="0"/>
    </xf>
    <xf numFmtId="49" fontId="8" fillId="0" borderId="57" xfId="0" applyNumberFormat="1" applyFont="1" applyBorder="1" applyAlignment="1" applyProtection="1">
      <alignment vertical="top" wrapText="1" shrinkToFit="1"/>
      <protection locked="0"/>
    </xf>
    <xf numFmtId="0" fontId="6" fillId="5" borderId="41" xfId="0" applyFont="1" applyFill="1" applyBorder="1" applyAlignment="1">
      <alignment horizontal="center" vertical="center"/>
    </xf>
    <xf numFmtId="49" fontId="8" fillId="0" borderId="78" xfId="0" applyNumberFormat="1" applyFont="1" applyBorder="1" applyAlignment="1" applyProtection="1">
      <alignment vertical="top" wrapText="1" shrinkToFit="1"/>
      <protection locked="0"/>
    </xf>
    <xf numFmtId="49" fontId="8" fillId="0" borderId="46" xfId="0" applyNumberFormat="1" applyFont="1" applyBorder="1" applyAlignment="1" applyProtection="1">
      <alignment vertical="top" wrapText="1" shrinkToFit="1"/>
      <protection locked="0"/>
    </xf>
    <xf numFmtId="0" fontId="9" fillId="0" borderId="59" xfId="2" applyBorder="1" applyAlignment="1" applyProtection="1">
      <alignment horizontal="center" vertical="center" wrapText="1"/>
      <protection locked="0"/>
    </xf>
    <xf numFmtId="0" fontId="9" fillId="0" borderId="63" xfId="2" applyBorder="1" applyAlignment="1" applyProtection="1">
      <alignment horizontal="center" vertical="center" wrapText="1"/>
      <protection locked="0"/>
    </xf>
    <xf numFmtId="0" fontId="9" fillId="0" borderId="64" xfId="2" applyBorder="1" applyAlignment="1" applyProtection="1">
      <alignment horizontal="center" vertical="center" wrapText="1"/>
      <protection locked="0"/>
    </xf>
    <xf numFmtId="0" fontId="21" fillId="0" borderId="60" xfId="0" applyFont="1" applyBorder="1" applyAlignment="1">
      <alignment horizontal="left" indent="1"/>
    </xf>
    <xf numFmtId="0" fontId="21" fillId="0" borderId="1" xfId="0" applyFont="1" applyBorder="1" applyAlignment="1">
      <alignment horizontal="left" indent="1"/>
    </xf>
    <xf numFmtId="0" fontId="21" fillId="6" borderId="79" xfId="0" applyFont="1" applyFill="1" applyBorder="1" applyAlignment="1">
      <alignment horizontal="left" indent="1"/>
    </xf>
    <xf numFmtId="0" fontId="21" fillId="6" borderId="55" xfId="0" applyFont="1" applyFill="1" applyBorder="1" applyAlignment="1">
      <alignment horizontal="left" indent="1"/>
    </xf>
    <xf numFmtId="0" fontId="21" fillId="0" borderId="10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left" vertical="center" indent="1"/>
    </xf>
    <xf numFmtId="0" fontId="24" fillId="5" borderId="80" xfId="0" applyFont="1" applyFill="1" applyBorder="1" applyAlignment="1">
      <alignment horizontal="center" vertical="center"/>
    </xf>
    <xf numFmtId="0" fontId="24" fillId="5" borderId="81" xfId="0" applyFont="1" applyFill="1" applyBorder="1" applyAlignment="1">
      <alignment horizontal="center" vertical="center"/>
    </xf>
    <xf numFmtId="0" fontId="24" fillId="5" borderId="82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28" fillId="0" borderId="67" xfId="0" applyFont="1" applyBorder="1" applyAlignment="1" applyProtection="1">
      <alignment vertical="top" wrapText="1"/>
      <protection locked="0"/>
    </xf>
    <xf numFmtId="0" fontId="28" fillId="0" borderId="68" xfId="0" applyFont="1" applyBorder="1" applyAlignment="1" applyProtection="1">
      <alignment vertical="top" wrapText="1"/>
      <protection locked="0"/>
    </xf>
    <xf numFmtId="0" fontId="28" fillId="0" borderId="69" xfId="0" applyFont="1" applyBorder="1" applyAlignment="1" applyProtection="1">
      <alignment vertical="top" wrapText="1"/>
      <protection locked="0"/>
    </xf>
    <xf numFmtId="0" fontId="28" fillId="0" borderId="8" xfId="0" applyFont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 wrapText="1"/>
      <protection locked="0"/>
    </xf>
    <xf numFmtId="0" fontId="28" fillId="0" borderId="5" xfId="0" applyFont="1" applyBorder="1" applyAlignment="1" applyProtection="1">
      <alignment vertical="top" wrapText="1"/>
      <protection locked="0"/>
    </xf>
    <xf numFmtId="0" fontId="28" fillId="0" borderId="70" xfId="0" applyFont="1" applyBorder="1" applyAlignment="1" applyProtection="1">
      <alignment vertical="top" wrapText="1"/>
      <protection locked="0"/>
    </xf>
    <xf numFmtId="0" fontId="28" fillId="0" borderId="71" xfId="0" applyFont="1" applyBorder="1" applyAlignment="1" applyProtection="1">
      <alignment vertical="top" wrapText="1"/>
      <protection locked="0"/>
    </xf>
    <xf numFmtId="0" fontId="28" fillId="0" borderId="72" xfId="0" applyFont="1" applyBorder="1" applyAlignment="1" applyProtection="1">
      <alignment vertical="top" wrapText="1"/>
      <protection locked="0"/>
    </xf>
    <xf numFmtId="49" fontId="8" fillId="0" borderId="77" xfId="0" applyNumberFormat="1" applyFont="1" applyBorder="1" applyAlignment="1" applyProtection="1">
      <alignment vertical="top" wrapText="1"/>
      <protection locked="0"/>
    </xf>
    <xf numFmtId="49" fontId="8" fillId="0" borderId="76" xfId="0" applyNumberFormat="1" applyFont="1" applyBorder="1" applyAlignment="1" applyProtection="1">
      <alignment vertical="top" wrapText="1"/>
      <protection locked="0"/>
    </xf>
    <xf numFmtId="49" fontId="8" fillId="0" borderId="78" xfId="0" applyNumberFormat="1" applyFont="1" applyBorder="1" applyAlignment="1" applyProtection="1">
      <alignment vertical="top" wrapText="1"/>
      <protection locked="0"/>
    </xf>
    <xf numFmtId="49" fontId="28" fillId="0" borderId="67" xfId="0" applyNumberFormat="1" applyFont="1" applyBorder="1" applyAlignment="1" applyProtection="1">
      <alignment vertical="top" wrapText="1"/>
      <protection locked="0"/>
    </xf>
    <xf numFmtId="49" fontId="28" fillId="0" borderId="68" xfId="0" applyNumberFormat="1" applyFont="1" applyBorder="1" applyAlignment="1" applyProtection="1">
      <alignment vertical="top" wrapText="1"/>
      <protection locked="0"/>
    </xf>
    <xf numFmtId="49" fontId="28" fillId="0" borderId="69" xfId="0" applyNumberFormat="1" applyFont="1" applyBorder="1" applyAlignment="1" applyProtection="1">
      <alignment vertical="top" wrapText="1"/>
      <protection locked="0"/>
    </xf>
    <xf numFmtId="49" fontId="28" fillId="0" borderId="8" xfId="0" applyNumberFormat="1" applyFont="1" applyBorder="1" applyAlignment="1" applyProtection="1">
      <alignment vertical="top" wrapText="1"/>
      <protection locked="0"/>
    </xf>
    <xf numFmtId="49" fontId="28" fillId="0" borderId="0" xfId="0" applyNumberFormat="1" applyFont="1" applyAlignment="1" applyProtection="1">
      <alignment vertical="top" wrapText="1"/>
      <protection locked="0"/>
    </xf>
    <xf numFmtId="49" fontId="28" fillId="0" borderId="5" xfId="0" applyNumberFormat="1" applyFont="1" applyBorder="1" applyAlignment="1" applyProtection="1">
      <alignment vertical="top" wrapText="1"/>
      <protection locked="0"/>
    </xf>
    <xf numFmtId="49" fontId="28" fillId="0" borderId="70" xfId="0" applyNumberFormat="1" applyFont="1" applyBorder="1" applyAlignment="1" applyProtection="1">
      <alignment vertical="top" wrapText="1"/>
      <protection locked="0"/>
    </xf>
    <xf numFmtId="49" fontId="28" fillId="0" borderId="71" xfId="0" applyNumberFormat="1" applyFont="1" applyBorder="1" applyAlignment="1" applyProtection="1">
      <alignment vertical="top" wrapText="1"/>
      <protection locked="0"/>
    </xf>
    <xf numFmtId="49" fontId="28" fillId="0" borderId="72" xfId="0" applyNumberFormat="1" applyFont="1" applyBorder="1" applyAlignment="1" applyProtection="1">
      <alignment vertical="top" wrapText="1"/>
      <protection locked="0"/>
    </xf>
    <xf numFmtId="0" fontId="24" fillId="5" borderId="83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5" fillId="0" borderId="0" xfId="0" applyFont="1"/>
    <xf numFmtId="0" fontId="5" fillId="5" borderId="10" xfId="0" applyFont="1" applyFill="1" applyBorder="1"/>
    <xf numFmtId="0" fontId="6" fillId="5" borderId="11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right" vertical="center"/>
    </xf>
    <xf numFmtId="0" fontId="14" fillId="5" borderId="8" xfId="0" applyFont="1" applyFill="1" applyBorder="1" applyAlignment="1">
      <alignment wrapText="1"/>
    </xf>
    <xf numFmtId="0" fontId="6" fillId="5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0" fontId="5" fillId="5" borderId="8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2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r>
              <a:rPr lang="en-US"/>
              <a:t>Annual Sales Goal</a:t>
            </a:r>
          </a:p>
        </c:rich>
      </c:tx>
      <c:layout>
        <c:manualLayout>
          <c:xMode val="edge"/>
          <c:yMode val="edge"/>
          <c:x val="0.43209923902571618"/>
          <c:y val="2.8764852945307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63498004675672E-2"/>
          <c:y val="0.11336736160797643"/>
          <c:w val="0.90572489842533233"/>
          <c:h val="0.81218408316162216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'Monthly Budget Breakdown'!$M$5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Breakdown'!$M$6</c:f>
              <c:numCache>
                <c:formatCode>"$"#,##0.00</c:formatCode>
                <c:ptCount val="1"/>
                <c:pt idx="0">
                  <c:v>350000.00000000006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84A-B78B-9DA56B06830F}"/>
            </c:ext>
          </c:extLst>
        </c:ser>
        <c:ser>
          <c:idx val="10"/>
          <c:order val="1"/>
          <c:tx>
            <c:strRef>
              <c:f>'Monthly Budget Breakdown'!$L$5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Breakdown'!$L$6</c:f>
              <c:numCache>
                <c:formatCode>"$"#,##0.00</c:formatCode>
                <c:ptCount val="1"/>
                <c:pt idx="0">
                  <c:v>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D-484A-B78B-9DA56B06830F}"/>
            </c:ext>
          </c:extLst>
        </c:ser>
        <c:ser>
          <c:idx val="9"/>
          <c:order val="2"/>
          <c:tx>
            <c:strRef>
              <c:f>'Monthly Budget Breakdown'!$K$5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Breakdown'!$K$6</c:f>
              <c:numCache>
                <c:formatCode>"$"#,##0.00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D-484A-B78B-9DA56B06830F}"/>
            </c:ext>
          </c:extLst>
        </c:ser>
        <c:ser>
          <c:idx val="8"/>
          <c:order val="3"/>
          <c:tx>
            <c:strRef>
              <c:f>'Monthly Budget Breakdown'!$J$5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Breakdown'!$J$6</c:f>
              <c:numCache>
                <c:formatCode>"$"#,##0.00</c:formatCode>
                <c:ptCount val="1"/>
                <c:pt idx="0">
                  <c:v>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D-484A-B78B-9DA56B06830F}"/>
            </c:ext>
          </c:extLst>
        </c:ser>
        <c:ser>
          <c:idx val="7"/>
          <c:order val="4"/>
          <c:tx>
            <c:strRef>
              <c:f>'Monthly Budget Breakdown'!$I$5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Breakdown'!$I$6</c:f>
              <c:numCache>
                <c:formatCode>"$"#,##0.00</c:formatCode>
                <c:ptCount val="1"/>
                <c:pt idx="0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BD-484A-B78B-9DA56B06830F}"/>
            </c:ext>
          </c:extLst>
        </c:ser>
        <c:ser>
          <c:idx val="6"/>
          <c:order val="5"/>
          <c:tx>
            <c:strRef>
              <c:f>'Monthly Budget Breakdown'!$H$5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Breakdown'!$H$6</c:f>
              <c:numCache>
                <c:formatCode>"$"#,##0.00</c:formatCode>
                <c:ptCount val="1"/>
                <c:pt idx="0">
                  <c:v>350000.00000000006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BD-484A-B78B-9DA56B06830F}"/>
            </c:ext>
          </c:extLst>
        </c:ser>
        <c:ser>
          <c:idx val="5"/>
          <c:order val="6"/>
          <c:tx>
            <c:strRef>
              <c:f>'Monthly Budget Breakdown'!$G$5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Breakdown'!$G$6</c:f>
              <c:numCache>
                <c:formatCode>"$"#,##0.00</c:formatCode>
                <c:ptCount val="1"/>
                <c:pt idx="0">
                  <c:v>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BD-484A-B78B-9DA56B06830F}"/>
            </c:ext>
          </c:extLst>
        </c:ser>
        <c:ser>
          <c:idx val="4"/>
          <c:order val="7"/>
          <c:tx>
            <c:strRef>
              <c:f>'Monthly Budget Breakdown'!$F$5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Breakdown'!$F$6</c:f>
              <c:numCache>
                <c:formatCode>"$"#,##0.00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BD-484A-B78B-9DA56B06830F}"/>
            </c:ext>
          </c:extLst>
        </c:ser>
        <c:ser>
          <c:idx val="3"/>
          <c:order val="8"/>
          <c:tx>
            <c:strRef>
              <c:f>'Monthly Budget Breakdown'!$E$5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Breakdown'!$E$6</c:f>
              <c:numCache>
                <c:formatCode>"$"#,##0.00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BD-484A-B78B-9DA56B06830F}"/>
            </c:ext>
          </c:extLst>
        </c:ser>
        <c:ser>
          <c:idx val="2"/>
          <c:order val="9"/>
          <c:tx>
            <c:strRef>
              <c:f>'Monthly Budget Breakdown'!$D$5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Breakdown'!$D$6</c:f>
              <c:numCache>
                <c:formatCode>"$"#,##0.00</c:formatCode>
                <c:ptCount val="1"/>
                <c:pt idx="0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BD-484A-B78B-9DA56B06830F}"/>
            </c:ext>
          </c:extLst>
        </c:ser>
        <c:ser>
          <c:idx val="1"/>
          <c:order val="10"/>
          <c:tx>
            <c:strRef>
              <c:f>'Monthly Budget Breakdown'!$C$5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Breakdown'!$C$6</c:f>
              <c:numCache>
                <c:formatCode>"$"#,##0.00</c:formatCode>
                <c:ptCount val="1"/>
                <c:pt idx="0">
                  <c:v>350000.00000000006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BD-484A-B78B-9DA56B06830F}"/>
            </c:ext>
          </c:extLst>
        </c:ser>
        <c:ser>
          <c:idx val="0"/>
          <c:order val="11"/>
          <c:tx>
            <c:strRef>
              <c:f>'Monthly Budget Breakdown'!$B$5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 Breakdown'!$B$6</c:f>
              <c:numCache>
                <c:formatCode>"$"#,##0.00</c:formatCode>
                <c:ptCount val="1"/>
                <c:pt idx="0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BD-484A-B78B-9DA56B06830F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eparator>; </c:separator>
        </c:dLbls>
        <c:gapWidth val="150"/>
        <c:overlap val="-10"/>
        <c:axId val="211634048"/>
        <c:axId val="211644416"/>
      </c:barChart>
      <c:catAx>
        <c:axId val="211634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1.7957370972497295E-2"/>
              <c:y val="0.482234299377213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21164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64441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w Cen MT"/>
                    <a:ea typeface="Tw Cen MT"/>
                    <a:cs typeface="Tw Cen MT"/>
                  </a:defRPr>
                </a:pPr>
                <a:r>
                  <a:rPr lang="en-US"/>
                  <a:t>Sales Goal Amount</a:t>
                </a:r>
              </a:p>
            </c:rich>
          </c:tx>
          <c:layout>
            <c:manualLayout>
              <c:xMode val="edge"/>
              <c:yMode val="edge"/>
              <c:x val="0.46015763117024322"/>
              <c:y val="0.92555144476959861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out"/>
        <c:minorTickMark val="none"/>
        <c:tickLblPos val="nextTo"/>
        <c:crossAx val="211634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w Cen MT"/>
          <a:ea typeface="Tw Cen MT"/>
          <a:cs typeface="Tw Cen MT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March Summary'!A1"/><Relationship Id="rId13" Type="http://schemas.openxmlformats.org/officeDocument/2006/relationships/hyperlink" Target="#'August Summary'!A1"/><Relationship Id="rId3" Type="http://schemas.openxmlformats.org/officeDocument/2006/relationships/hyperlink" Target="#'Monthly Goal Chart'!A1"/><Relationship Id="rId7" Type="http://schemas.openxmlformats.org/officeDocument/2006/relationships/hyperlink" Target="#'February Summary'!A1"/><Relationship Id="rId12" Type="http://schemas.openxmlformats.org/officeDocument/2006/relationships/hyperlink" Target="#'July Summary'!A1"/><Relationship Id="rId17" Type="http://schemas.openxmlformats.org/officeDocument/2006/relationships/hyperlink" Target="#'December Summary'!A1"/><Relationship Id="rId2" Type="http://schemas.openxmlformats.org/officeDocument/2006/relationships/hyperlink" Target="#'Monthly Budget Breakdown'!A1"/><Relationship Id="rId16" Type="http://schemas.openxmlformats.org/officeDocument/2006/relationships/hyperlink" Target="#'November Summary'!A1"/><Relationship Id="rId1" Type="http://schemas.openxmlformats.org/officeDocument/2006/relationships/hyperlink" Target="#'Annual Breakdown'!A1"/><Relationship Id="rId6" Type="http://schemas.openxmlformats.org/officeDocument/2006/relationships/hyperlink" Target="#'January Summary'!A1"/><Relationship Id="rId11" Type="http://schemas.openxmlformats.org/officeDocument/2006/relationships/hyperlink" Target="#'June Summary'!A1"/><Relationship Id="rId5" Type="http://schemas.openxmlformats.org/officeDocument/2006/relationships/hyperlink" Target="#'Budget vs. Actual'!A1"/><Relationship Id="rId15" Type="http://schemas.openxmlformats.org/officeDocument/2006/relationships/hyperlink" Target="#'October Summary'!A1"/><Relationship Id="rId10" Type="http://schemas.openxmlformats.org/officeDocument/2006/relationships/hyperlink" Target="#'May Summary'!A1"/><Relationship Id="rId4" Type="http://schemas.openxmlformats.org/officeDocument/2006/relationships/hyperlink" Target="#'Actual Expenditures'!A1"/><Relationship Id="rId9" Type="http://schemas.openxmlformats.org/officeDocument/2006/relationships/hyperlink" Target="#'April Summary'!A1"/><Relationship Id="rId14" Type="http://schemas.openxmlformats.org/officeDocument/2006/relationships/hyperlink" Target="#'September Summary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10</xdr:row>
      <xdr:rowOff>133350</xdr:rowOff>
    </xdr:from>
    <xdr:to>
      <xdr:col>4</xdr:col>
      <xdr:colOff>76200</xdr:colOff>
      <xdr:row>24</xdr:row>
      <xdr:rowOff>66675</xdr:rowOff>
    </xdr:to>
    <xdr:sp macro="" textlink="">
      <xdr:nvSpPr>
        <xdr:cNvPr id="17478" name="Rectangle 70">
          <a:extLst>
            <a:ext uri="{FF2B5EF4-FFF2-40B4-BE49-F238E27FC236}">
              <a16:creationId xmlns:a16="http://schemas.microsoft.com/office/drawing/2014/main" id="{00000000-0008-0000-0000-000046440000}"/>
            </a:ext>
          </a:extLst>
        </xdr:cNvPr>
        <xdr:cNvSpPr>
          <a:spLocks noChangeArrowheads="1"/>
        </xdr:cNvSpPr>
      </xdr:nvSpPr>
      <xdr:spPr bwMode="auto">
        <a:xfrm>
          <a:off x="485775" y="1752600"/>
          <a:ext cx="2028825" cy="22002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65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10</xdr:row>
      <xdr:rowOff>114300</xdr:rowOff>
    </xdr:from>
    <xdr:to>
      <xdr:col>11</xdr:col>
      <xdr:colOff>19050</xdr:colOff>
      <xdr:row>24</xdr:row>
      <xdr:rowOff>66675</xdr:rowOff>
    </xdr:to>
    <xdr:sp macro="" textlink="">
      <xdr:nvSpPr>
        <xdr:cNvPr id="17477" name="Rectangle 69">
          <a:extLst>
            <a:ext uri="{FF2B5EF4-FFF2-40B4-BE49-F238E27FC236}">
              <a16:creationId xmlns:a16="http://schemas.microsoft.com/office/drawing/2014/main" id="{00000000-0008-0000-0000-000045440000}"/>
            </a:ext>
          </a:extLst>
        </xdr:cNvPr>
        <xdr:cNvSpPr>
          <a:spLocks noChangeArrowheads="1"/>
        </xdr:cNvSpPr>
      </xdr:nvSpPr>
      <xdr:spPr bwMode="auto">
        <a:xfrm>
          <a:off x="3819525" y="1733550"/>
          <a:ext cx="2886075" cy="22193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142875</xdr:colOff>
      <xdr:row>1</xdr:row>
      <xdr:rowOff>19050</xdr:rowOff>
    </xdr:from>
    <xdr:to>
      <xdr:col>11</xdr:col>
      <xdr:colOff>276225</xdr:colOff>
      <xdr:row>4</xdr:row>
      <xdr:rowOff>66675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 txBox="1">
          <a:spLocks noChangeArrowheads="1"/>
        </xdr:cNvSpPr>
      </xdr:nvSpPr>
      <xdr:spPr bwMode="auto">
        <a:xfrm>
          <a:off x="142875" y="180975"/>
          <a:ext cx="68199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0" anchor="t" upright="1"/>
        <a:lstStyle/>
        <a:p>
          <a:pPr algn="ctr" rtl="0">
            <a:defRPr sz="1000"/>
          </a:pPr>
          <a:r>
            <a:rPr lang="en-US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Marketing Planning Spreadsheet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0</xdr:col>
      <xdr:colOff>142875</xdr:colOff>
      <xdr:row>1</xdr:row>
      <xdr:rowOff>9525</xdr:rowOff>
    </xdr:from>
    <xdr:to>
      <xdr:col>11</xdr:col>
      <xdr:colOff>285750</xdr:colOff>
      <xdr:row>24</xdr:row>
      <xdr:rowOff>85725</xdr:rowOff>
    </xdr:to>
    <xdr:sp macro="" textlink="">
      <xdr:nvSpPr>
        <xdr:cNvPr id="17410" name="Rectangle 2">
          <a:extLst>
            <a:ext uri="{FF2B5EF4-FFF2-40B4-BE49-F238E27FC236}">
              <a16:creationId xmlns:a16="http://schemas.microsoft.com/office/drawing/2014/main" id="{00000000-0008-0000-0000-000002440000}"/>
            </a:ext>
          </a:extLst>
        </xdr:cNvPr>
        <xdr:cNvSpPr>
          <a:spLocks noChangeArrowheads="1"/>
        </xdr:cNvSpPr>
      </xdr:nvSpPr>
      <xdr:spPr bwMode="auto">
        <a:xfrm>
          <a:off x="142875" y="171450"/>
          <a:ext cx="6829425" cy="3800475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3366" mc:Ignorable="a14" a14:legacySpreadsheetColorIndex="5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257175</xdr:colOff>
      <xdr:row>4</xdr:row>
      <xdr:rowOff>114300</xdr:rowOff>
    </xdr:from>
    <xdr:to>
      <xdr:col>11</xdr:col>
      <xdr:colOff>161925</xdr:colOff>
      <xdr:row>10</xdr:row>
      <xdr:rowOff>19050</xdr:rowOff>
    </xdr:to>
    <xdr:sp macro="" textlink="">
      <xdr:nvSpPr>
        <xdr:cNvPr id="17411" name="Text Box 3">
          <a:extLst>
            <a:ext uri="{FF2B5EF4-FFF2-40B4-BE49-F238E27FC236}">
              <a16:creationId xmlns:a16="http://schemas.microsoft.com/office/drawing/2014/main" id="{00000000-0008-0000-0000-000003440000}"/>
            </a:ext>
          </a:extLst>
        </xdr:cNvPr>
        <xdr:cNvSpPr txBox="1">
          <a:spLocks noChangeArrowheads="1"/>
        </xdr:cNvSpPr>
      </xdr:nvSpPr>
      <xdr:spPr bwMode="auto">
        <a:xfrm>
          <a:off x="257175" y="762000"/>
          <a:ext cx="6591300" cy="876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simple, yet powerful tool, is designed to aid you in your marketing planning efforts.  It is comprised of 17 separate worksheets.  All are accessible from this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Main Page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 You can navigate back to this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Main Page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with the buttons located in the upper right and/or left corner of each worksheet.  Very little data entry is required on your part to completely develop your detailed plan.  Simply look for the areas outlined in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red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as they indicate the items requiring data entry by you.  Enjoy!</a:t>
          </a:r>
          <a:endParaRPr lang="en-US"/>
        </a:p>
      </xdr:txBody>
    </xdr:sp>
    <xdr:clientData/>
  </xdr:twoCellAnchor>
  <xdr:twoCellAnchor>
    <xdr:from>
      <xdr:col>2</xdr:col>
      <xdr:colOff>0</xdr:colOff>
      <xdr:row>16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17431" name="Rectangle 23">
          <a:extLst>
            <a:ext uri="{FF2B5EF4-FFF2-40B4-BE49-F238E27FC236}">
              <a16:creationId xmlns:a16="http://schemas.microsoft.com/office/drawing/2014/main" id="{00000000-0008-0000-0000-000017440000}"/>
            </a:ext>
          </a:extLst>
        </xdr:cNvPr>
        <xdr:cNvSpPr>
          <a:spLocks noChangeArrowheads="1"/>
        </xdr:cNvSpPr>
      </xdr:nvSpPr>
      <xdr:spPr bwMode="auto">
        <a:xfrm>
          <a:off x="1219200" y="26670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19</xdr:row>
      <xdr:rowOff>76200</xdr:rowOff>
    </xdr:from>
    <xdr:to>
      <xdr:col>2</xdr:col>
      <xdr:colOff>0</xdr:colOff>
      <xdr:row>21</xdr:row>
      <xdr:rowOff>76200</xdr:rowOff>
    </xdr:to>
    <xdr:sp macro="" textlink="">
      <xdr:nvSpPr>
        <xdr:cNvPr id="17432" name="Rectangle 24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SpPr>
          <a:spLocks noChangeArrowheads="1"/>
        </xdr:cNvSpPr>
      </xdr:nvSpPr>
      <xdr:spPr bwMode="auto">
        <a:xfrm>
          <a:off x="1219200" y="31527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22</xdr:row>
      <xdr:rowOff>76200</xdr:rowOff>
    </xdr:from>
    <xdr:to>
      <xdr:col>2</xdr:col>
      <xdr:colOff>0</xdr:colOff>
      <xdr:row>24</xdr:row>
      <xdr:rowOff>76200</xdr:rowOff>
    </xdr:to>
    <xdr:sp macro="" textlink="">
      <xdr:nvSpPr>
        <xdr:cNvPr id="17433" name="Rectangle 25">
          <a:extLst>
            <a:ext uri="{FF2B5EF4-FFF2-40B4-BE49-F238E27FC236}">
              <a16:creationId xmlns:a16="http://schemas.microsoft.com/office/drawing/2014/main" id="{00000000-0008-0000-0000-000019440000}"/>
            </a:ext>
          </a:extLst>
        </xdr:cNvPr>
        <xdr:cNvSpPr>
          <a:spLocks noChangeArrowheads="1"/>
        </xdr:cNvSpPr>
      </xdr:nvSpPr>
      <xdr:spPr bwMode="auto">
        <a:xfrm>
          <a:off x="1219200" y="36385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7434" name="Rectangle 26">
          <a:extLst>
            <a:ext uri="{FF2B5EF4-FFF2-40B4-BE49-F238E27FC236}">
              <a16:creationId xmlns:a16="http://schemas.microsoft.com/office/drawing/2014/main" id="{00000000-0008-0000-0000-00001A440000}"/>
            </a:ext>
          </a:extLst>
        </xdr:cNvPr>
        <xdr:cNvSpPr>
          <a:spLocks noChangeArrowheads="1"/>
        </xdr:cNvSpPr>
      </xdr:nvSpPr>
      <xdr:spPr bwMode="auto">
        <a:xfrm>
          <a:off x="1219200" y="38862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7435" name="Rectangle 27">
          <a:extLst>
            <a:ext uri="{FF2B5EF4-FFF2-40B4-BE49-F238E27FC236}">
              <a16:creationId xmlns:a16="http://schemas.microsoft.com/office/drawing/2014/main" id="{00000000-0008-0000-0000-00001B440000}"/>
            </a:ext>
          </a:extLst>
        </xdr:cNvPr>
        <xdr:cNvSpPr>
          <a:spLocks noChangeArrowheads="1"/>
        </xdr:cNvSpPr>
      </xdr:nvSpPr>
      <xdr:spPr bwMode="auto">
        <a:xfrm>
          <a:off x="1219200" y="43719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7436" name="Rectangle 28">
          <a:extLst>
            <a:ext uri="{FF2B5EF4-FFF2-40B4-BE49-F238E27FC236}">
              <a16:creationId xmlns:a16="http://schemas.microsoft.com/office/drawing/2014/main" id="{00000000-0008-0000-0000-00001C44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7438" name="Rectangle 30">
          <a:extLst>
            <a:ext uri="{FF2B5EF4-FFF2-40B4-BE49-F238E27FC236}">
              <a16:creationId xmlns:a16="http://schemas.microsoft.com/office/drawing/2014/main" id="{00000000-0008-0000-0000-00001E440000}"/>
            </a:ext>
          </a:extLst>
        </xdr:cNvPr>
        <xdr:cNvSpPr>
          <a:spLocks noChangeArrowheads="1"/>
        </xdr:cNvSpPr>
      </xdr:nvSpPr>
      <xdr:spPr bwMode="auto">
        <a:xfrm>
          <a:off x="1219200" y="534352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17439" name="Rectangle 31">
          <a:extLst>
            <a:ext uri="{FF2B5EF4-FFF2-40B4-BE49-F238E27FC236}">
              <a16:creationId xmlns:a16="http://schemas.microsoft.com/office/drawing/2014/main" id="{00000000-0008-0000-0000-00001F440000}"/>
            </a:ext>
          </a:extLst>
        </xdr:cNvPr>
        <xdr:cNvSpPr>
          <a:spLocks noChangeArrowheads="1"/>
        </xdr:cNvSpPr>
      </xdr:nvSpPr>
      <xdr:spPr bwMode="auto">
        <a:xfrm>
          <a:off x="1219200" y="58293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17440" name="Rectangle 32">
          <a:extLst>
            <a:ext uri="{FF2B5EF4-FFF2-40B4-BE49-F238E27FC236}">
              <a16:creationId xmlns:a16="http://schemas.microsoft.com/office/drawing/2014/main" id="{00000000-0008-0000-0000-000020440000}"/>
            </a:ext>
          </a:extLst>
        </xdr:cNvPr>
        <xdr:cNvSpPr>
          <a:spLocks noChangeArrowheads="1"/>
        </xdr:cNvSpPr>
      </xdr:nvSpPr>
      <xdr:spPr bwMode="auto">
        <a:xfrm>
          <a:off x="1219200" y="63150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7441" name="Rectangle 33">
          <a:extLst>
            <a:ext uri="{FF2B5EF4-FFF2-40B4-BE49-F238E27FC236}">
              <a16:creationId xmlns:a16="http://schemas.microsoft.com/office/drawing/2014/main" id="{00000000-0008-0000-0000-000021440000}"/>
            </a:ext>
          </a:extLst>
        </xdr:cNvPr>
        <xdr:cNvSpPr>
          <a:spLocks noChangeArrowheads="1"/>
        </xdr:cNvSpPr>
      </xdr:nvSpPr>
      <xdr:spPr bwMode="auto">
        <a:xfrm>
          <a:off x="1219200" y="68008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7442" name="Rectangle 34">
          <a:extLst>
            <a:ext uri="{FF2B5EF4-FFF2-40B4-BE49-F238E27FC236}">
              <a16:creationId xmlns:a16="http://schemas.microsoft.com/office/drawing/2014/main" id="{00000000-0008-0000-0000-000022440000}"/>
            </a:ext>
          </a:extLst>
        </xdr:cNvPr>
        <xdr:cNvSpPr>
          <a:spLocks noChangeArrowheads="1"/>
        </xdr:cNvSpPr>
      </xdr:nvSpPr>
      <xdr:spPr bwMode="auto">
        <a:xfrm>
          <a:off x="1219200" y="68008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16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17443" name="Rectangle 35">
          <a:extLst>
            <a:ext uri="{FF2B5EF4-FFF2-40B4-BE49-F238E27FC236}">
              <a16:creationId xmlns:a16="http://schemas.microsoft.com/office/drawing/2014/main" id="{00000000-0008-0000-0000-000023440000}"/>
            </a:ext>
          </a:extLst>
        </xdr:cNvPr>
        <xdr:cNvSpPr>
          <a:spLocks noChangeArrowheads="1"/>
        </xdr:cNvSpPr>
      </xdr:nvSpPr>
      <xdr:spPr bwMode="auto">
        <a:xfrm>
          <a:off x="1219200" y="26670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19</xdr:row>
      <xdr:rowOff>76200</xdr:rowOff>
    </xdr:from>
    <xdr:to>
      <xdr:col>2</xdr:col>
      <xdr:colOff>0</xdr:colOff>
      <xdr:row>21</xdr:row>
      <xdr:rowOff>76200</xdr:rowOff>
    </xdr:to>
    <xdr:sp macro="" textlink="">
      <xdr:nvSpPr>
        <xdr:cNvPr id="17444" name="Rectangle 36">
          <a:extLst>
            <a:ext uri="{FF2B5EF4-FFF2-40B4-BE49-F238E27FC236}">
              <a16:creationId xmlns:a16="http://schemas.microsoft.com/office/drawing/2014/main" id="{00000000-0008-0000-0000-000024440000}"/>
            </a:ext>
          </a:extLst>
        </xdr:cNvPr>
        <xdr:cNvSpPr>
          <a:spLocks noChangeArrowheads="1"/>
        </xdr:cNvSpPr>
      </xdr:nvSpPr>
      <xdr:spPr bwMode="auto">
        <a:xfrm>
          <a:off x="1219200" y="31527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22</xdr:row>
      <xdr:rowOff>76200</xdr:rowOff>
    </xdr:from>
    <xdr:to>
      <xdr:col>2</xdr:col>
      <xdr:colOff>0</xdr:colOff>
      <xdr:row>24</xdr:row>
      <xdr:rowOff>76200</xdr:rowOff>
    </xdr:to>
    <xdr:sp macro="" textlink="">
      <xdr:nvSpPr>
        <xdr:cNvPr id="17445" name="Rectangle 37">
          <a:extLst>
            <a:ext uri="{FF2B5EF4-FFF2-40B4-BE49-F238E27FC236}">
              <a16:creationId xmlns:a16="http://schemas.microsoft.com/office/drawing/2014/main" id="{00000000-0008-0000-0000-000025440000}"/>
            </a:ext>
          </a:extLst>
        </xdr:cNvPr>
        <xdr:cNvSpPr>
          <a:spLocks noChangeArrowheads="1"/>
        </xdr:cNvSpPr>
      </xdr:nvSpPr>
      <xdr:spPr bwMode="auto">
        <a:xfrm>
          <a:off x="1219200" y="36385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7446" name="Rectangle 38">
          <a:extLst>
            <a:ext uri="{FF2B5EF4-FFF2-40B4-BE49-F238E27FC236}">
              <a16:creationId xmlns:a16="http://schemas.microsoft.com/office/drawing/2014/main" id="{00000000-0008-0000-0000-000026440000}"/>
            </a:ext>
          </a:extLst>
        </xdr:cNvPr>
        <xdr:cNvSpPr>
          <a:spLocks noChangeArrowheads="1"/>
        </xdr:cNvSpPr>
      </xdr:nvSpPr>
      <xdr:spPr bwMode="auto">
        <a:xfrm>
          <a:off x="1219200" y="38862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7449" name="Rectangle 41">
          <a:extLst>
            <a:ext uri="{FF2B5EF4-FFF2-40B4-BE49-F238E27FC236}">
              <a16:creationId xmlns:a16="http://schemas.microsoft.com/office/drawing/2014/main" id="{00000000-0008-0000-0000-000029440000}"/>
            </a:ext>
          </a:extLst>
        </xdr:cNvPr>
        <xdr:cNvSpPr>
          <a:spLocks noChangeArrowheads="1"/>
        </xdr:cNvSpPr>
      </xdr:nvSpPr>
      <xdr:spPr bwMode="auto">
        <a:xfrm>
          <a:off x="1219200" y="43719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7450" name="Rectangle 42">
          <a:extLst>
            <a:ext uri="{FF2B5EF4-FFF2-40B4-BE49-F238E27FC236}">
              <a16:creationId xmlns:a16="http://schemas.microsoft.com/office/drawing/2014/main" id="{00000000-0008-0000-0000-00002A44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7451" name="Rectangle 43">
          <a:extLst>
            <a:ext uri="{FF2B5EF4-FFF2-40B4-BE49-F238E27FC236}">
              <a16:creationId xmlns:a16="http://schemas.microsoft.com/office/drawing/2014/main" id="{00000000-0008-0000-0000-00002B440000}"/>
            </a:ext>
          </a:extLst>
        </xdr:cNvPr>
        <xdr:cNvSpPr>
          <a:spLocks noChangeArrowheads="1"/>
        </xdr:cNvSpPr>
      </xdr:nvSpPr>
      <xdr:spPr bwMode="auto">
        <a:xfrm>
          <a:off x="1219200" y="534352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17452" name="Rectangle 44">
          <a:extLst>
            <a:ext uri="{FF2B5EF4-FFF2-40B4-BE49-F238E27FC236}">
              <a16:creationId xmlns:a16="http://schemas.microsoft.com/office/drawing/2014/main" id="{00000000-0008-0000-0000-00002C440000}"/>
            </a:ext>
          </a:extLst>
        </xdr:cNvPr>
        <xdr:cNvSpPr>
          <a:spLocks noChangeArrowheads="1"/>
        </xdr:cNvSpPr>
      </xdr:nvSpPr>
      <xdr:spPr bwMode="auto">
        <a:xfrm>
          <a:off x="1219200" y="582930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17453" name="Rectangle 45">
          <a:extLst>
            <a:ext uri="{FF2B5EF4-FFF2-40B4-BE49-F238E27FC236}">
              <a16:creationId xmlns:a16="http://schemas.microsoft.com/office/drawing/2014/main" id="{00000000-0008-0000-0000-00002D440000}"/>
            </a:ext>
          </a:extLst>
        </xdr:cNvPr>
        <xdr:cNvSpPr>
          <a:spLocks noChangeArrowheads="1"/>
        </xdr:cNvSpPr>
      </xdr:nvSpPr>
      <xdr:spPr bwMode="auto">
        <a:xfrm>
          <a:off x="1219200" y="6315075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7454" name="Rectangle 46">
          <a:extLst>
            <a:ext uri="{FF2B5EF4-FFF2-40B4-BE49-F238E27FC236}">
              <a16:creationId xmlns:a16="http://schemas.microsoft.com/office/drawing/2014/main" id="{00000000-0008-0000-0000-00002E440000}"/>
            </a:ext>
          </a:extLst>
        </xdr:cNvPr>
        <xdr:cNvSpPr>
          <a:spLocks noChangeArrowheads="1"/>
        </xdr:cNvSpPr>
      </xdr:nvSpPr>
      <xdr:spPr bwMode="auto">
        <a:xfrm>
          <a:off x="1219200" y="68008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7455" name="Rectangle 47">
          <a:extLst>
            <a:ext uri="{FF2B5EF4-FFF2-40B4-BE49-F238E27FC236}">
              <a16:creationId xmlns:a16="http://schemas.microsoft.com/office/drawing/2014/main" id="{00000000-0008-0000-0000-00002F440000}"/>
            </a:ext>
          </a:extLst>
        </xdr:cNvPr>
        <xdr:cNvSpPr>
          <a:spLocks noChangeArrowheads="1"/>
        </xdr:cNvSpPr>
      </xdr:nvSpPr>
      <xdr:spPr bwMode="auto">
        <a:xfrm>
          <a:off x="1219200" y="6800850"/>
          <a:ext cx="0" cy="323850"/>
        </a:xfrm>
        <a:prstGeom prst="rect">
          <a:avLst/>
        </a:prstGeom>
        <a:noFill/>
        <a:ln>
          <a:noFill/>
        </a:ln>
        <a:effectLst>
          <a:prstShdw prst="shdw18" dist="17961" dir="135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14</xdr:row>
      <xdr:rowOff>76200</xdr:rowOff>
    </xdr:from>
    <xdr:to>
      <xdr:col>2</xdr:col>
      <xdr:colOff>0</xdr:colOff>
      <xdr:row>14</xdr:row>
      <xdr:rowOff>76200</xdr:rowOff>
    </xdr:to>
    <xdr:sp macro="" textlink="">
      <xdr:nvSpPr>
        <xdr:cNvPr id="17459" name="Text Box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440000}"/>
            </a:ext>
          </a:extLst>
        </xdr:cNvPr>
        <xdr:cNvSpPr txBox="1">
          <a:spLocks noChangeArrowheads="1"/>
        </xdr:cNvSpPr>
      </xdr:nvSpPr>
      <xdr:spPr bwMode="auto">
        <a:xfrm>
          <a:off x="1219200" y="2343150"/>
          <a:ext cx="0" cy="0"/>
        </a:xfrm>
        <a:prstGeom prst="rect">
          <a:avLst/>
        </a:prstGeom>
        <a:gradFill rotWithShape="1">
          <a:gsLst>
            <a:gs pos="0">
              <a:srgbClr val="000000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val="000000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Annual Breakdown</a:t>
          </a:r>
          <a:endParaRPr lang="en-US"/>
        </a:p>
      </xdr:txBody>
    </xdr:sp>
    <xdr:clientData/>
  </xdr:twoCellAnchor>
  <xdr:twoCellAnchor editAs="absolute">
    <xdr:from>
      <xdr:col>1</xdr:col>
      <xdr:colOff>38100</xdr:colOff>
      <xdr:row>12</xdr:row>
      <xdr:rowOff>104775</xdr:rowOff>
    </xdr:from>
    <xdr:to>
      <xdr:col>3</xdr:col>
      <xdr:colOff>514350</xdr:colOff>
      <xdr:row>14</xdr:row>
      <xdr:rowOff>9525</xdr:rowOff>
    </xdr:to>
    <xdr:sp macro="" textlink="">
      <xdr:nvSpPr>
        <xdr:cNvPr id="17460" name="Text Box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440000}"/>
            </a:ext>
          </a:extLst>
        </xdr:cNvPr>
        <xdr:cNvSpPr txBox="1">
          <a:spLocks noChangeArrowheads="1"/>
        </xdr:cNvSpPr>
      </xdr:nvSpPr>
      <xdr:spPr bwMode="auto">
        <a:xfrm>
          <a:off x="647700" y="2047875"/>
          <a:ext cx="1695450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Annual Breakdown</a:t>
          </a:r>
          <a:endParaRPr lang="en-US"/>
        </a:p>
      </xdr:txBody>
    </xdr:sp>
    <xdr:clientData fLocksWithSheet="0"/>
  </xdr:twoCellAnchor>
  <xdr:twoCellAnchor editAs="absolute">
    <xdr:from>
      <xdr:col>1</xdr:col>
      <xdr:colOff>38100</xdr:colOff>
      <xdr:row>14</xdr:row>
      <xdr:rowOff>142875</xdr:rowOff>
    </xdr:from>
    <xdr:to>
      <xdr:col>3</xdr:col>
      <xdr:colOff>514350</xdr:colOff>
      <xdr:row>16</xdr:row>
      <xdr:rowOff>57150</xdr:rowOff>
    </xdr:to>
    <xdr:sp macro="" textlink="">
      <xdr:nvSpPr>
        <xdr:cNvPr id="17461" name="Text Box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5440000}"/>
            </a:ext>
          </a:extLst>
        </xdr:cNvPr>
        <xdr:cNvSpPr txBox="1">
          <a:spLocks noChangeArrowheads="1"/>
        </xdr:cNvSpPr>
      </xdr:nvSpPr>
      <xdr:spPr bwMode="auto">
        <a:xfrm>
          <a:off x="647700" y="2409825"/>
          <a:ext cx="1695450" cy="2381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Budget Breakdown</a:t>
          </a:r>
          <a:endParaRPr lang="en-US"/>
        </a:p>
      </xdr:txBody>
    </xdr:sp>
    <xdr:clientData fLocksWithSheet="0"/>
  </xdr:twoCellAnchor>
  <xdr:twoCellAnchor editAs="absolute">
    <xdr:from>
      <xdr:col>1</xdr:col>
      <xdr:colOff>38100</xdr:colOff>
      <xdr:row>17</xdr:row>
      <xdr:rowOff>19050</xdr:rowOff>
    </xdr:from>
    <xdr:to>
      <xdr:col>3</xdr:col>
      <xdr:colOff>514350</xdr:colOff>
      <xdr:row>18</xdr:row>
      <xdr:rowOff>85725</xdr:rowOff>
    </xdr:to>
    <xdr:sp macro="" textlink="">
      <xdr:nvSpPr>
        <xdr:cNvPr id="17462" name="Text Box 5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6440000}"/>
            </a:ext>
          </a:extLst>
        </xdr:cNvPr>
        <xdr:cNvSpPr txBox="1">
          <a:spLocks noChangeArrowheads="1"/>
        </xdr:cNvSpPr>
      </xdr:nvSpPr>
      <xdr:spPr bwMode="auto">
        <a:xfrm>
          <a:off x="647700" y="2771775"/>
          <a:ext cx="1695450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Goal Chart</a:t>
          </a:r>
          <a:endParaRPr lang="en-US"/>
        </a:p>
      </xdr:txBody>
    </xdr:sp>
    <xdr:clientData fLocksWithSheet="0"/>
  </xdr:twoCellAnchor>
  <xdr:twoCellAnchor editAs="absolute">
    <xdr:from>
      <xdr:col>1</xdr:col>
      <xdr:colOff>38100</xdr:colOff>
      <xdr:row>19</xdr:row>
      <xdr:rowOff>47625</xdr:rowOff>
    </xdr:from>
    <xdr:to>
      <xdr:col>3</xdr:col>
      <xdr:colOff>514350</xdr:colOff>
      <xdr:row>20</xdr:row>
      <xdr:rowOff>114300</xdr:rowOff>
    </xdr:to>
    <xdr:sp macro="" textlink="">
      <xdr:nvSpPr>
        <xdr:cNvPr id="17463" name="Text Box 5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7440000}"/>
            </a:ext>
          </a:extLst>
        </xdr:cNvPr>
        <xdr:cNvSpPr txBox="1">
          <a:spLocks noChangeArrowheads="1"/>
        </xdr:cNvSpPr>
      </xdr:nvSpPr>
      <xdr:spPr bwMode="auto">
        <a:xfrm>
          <a:off x="647700" y="3124200"/>
          <a:ext cx="1695450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Actual Expenditures</a:t>
          </a:r>
          <a:endParaRPr lang="en-US"/>
        </a:p>
      </xdr:txBody>
    </xdr:sp>
    <xdr:clientData fLocksWithSheet="0"/>
  </xdr:twoCellAnchor>
  <xdr:twoCellAnchor editAs="absolute">
    <xdr:from>
      <xdr:col>1</xdr:col>
      <xdr:colOff>38100</xdr:colOff>
      <xdr:row>21</xdr:row>
      <xdr:rowOff>76200</xdr:rowOff>
    </xdr:from>
    <xdr:to>
      <xdr:col>3</xdr:col>
      <xdr:colOff>514350</xdr:colOff>
      <xdr:row>22</xdr:row>
      <xdr:rowOff>142875</xdr:rowOff>
    </xdr:to>
    <xdr:sp macro="" textlink="">
      <xdr:nvSpPr>
        <xdr:cNvPr id="17464" name="Text Box 5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8440000}"/>
            </a:ext>
          </a:extLst>
        </xdr:cNvPr>
        <xdr:cNvSpPr txBox="1">
          <a:spLocks noChangeArrowheads="1"/>
        </xdr:cNvSpPr>
      </xdr:nvSpPr>
      <xdr:spPr bwMode="auto">
        <a:xfrm>
          <a:off x="647700" y="3476625"/>
          <a:ext cx="1695450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Budget vs Actual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12</xdr:row>
      <xdr:rowOff>95250</xdr:rowOff>
    </xdr:from>
    <xdr:to>
      <xdr:col>8</xdr:col>
      <xdr:colOff>295275</xdr:colOff>
      <xdr:row>14</xdr:row>
      <xdr:rowOff>0</xdr:rowOff>
    </xdr:to>
    <xdr:sp macro="" textlink="">
      <xdr:nvSpPr>
        <xdr:cNvPr id="17465" name="Text Box 5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9440000}"/>
            </a:ext>
          </a:extLst>
        </xdr:cNvPr>
        <xdr:cNvSpPr txBox="1">
          <a:spLocks noChangeArrowheads="1"/>
        </xdr:cNvSpPr>
      </xdr:nvSpPr>
      <xdr:spPr bwMode="auto">
        <a:xfrm>
          <a:off x="3981450" y="203835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January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14</xdr:row>
      <xdr:rowOff>66675</xdr:rowOff>
    </xdr:from>
    <xdr:to>
      <xdr:col>8</xdr:col>
      <xdr:colOff>295275</xdr:colOff>
      <xdr:row>15</xdr:row>
      <xdr:rowOff>133350</xdr:rowOff>
    </xdr:to>
    <xdr:sp macro="" textlink="">
      <xdr:nvSpPr>
        <xdr:cNvPr id="17466" name="Text Box 5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A440000}"/>
            </a:ext>
          </a:extLst>
        </xdr:cNvPr>
        <xdr:cNvSpPr txBox="1">
          <a:spLocks noChangeArrowheads="1"/>
        </xdr:cNvSpPr>
      </xdr:nvSpPr>
      <xdr:spPr bwMode="auto">
        <a:xfrm>
          <a:off x="3981450" y="233362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February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16</xdr:row>
      <xdr:rowOff>38100</xdr:rowOff>
    </xdr:from>
    <xdr:to>
      <xdr:col>8</xdr:col>
      <xdr:colOff>295275</xdr:colOff>
      <xdr:row>17</xdr:row>
      <xdr:rowOff>104775</xdr:rowOff>
    </xdr:to>
    <xdr:sp macro="" textlink="">
      <xdr:nvSpPr>
        <xdr:cNvPr id="17467" name="Text Box 5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B440000}"/>
            </a:ext>
          </a:extLst>
        </xdr:cNvPr>
        <xdr:cNvSpPr txBox="1">
          <a:spLocks noChangeArrowheads="1"/>
        </xdr:cNvSpPr>
      </xdr:nvSpPr>
      <xdr:spPr bwMode="auto">
        <a:xfrm>
          <a:off x="3981450" y="262890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March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18</xdr:row>
      <xdr:rowOff>9525</xdr:rowOff>
    </xdr:from>
    <xdr:to>
      <xdr:col>8</xdr:col>
      <xdr:colOff>295275</xdr:colOff>
      <xdr:row>19</xdr:row>
      <xdr:rowOff>76200</xdr:rowOff>
    </xdr:to>
    <xdr:sp macro="" textlink="">
      <xdr:nvSpPr>
        <xdr:cNvPr id="17468" name="Text Box 6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C440000}"/>
            </a:ext>
          </a:extLst>
        </xdr:cNvPr>
        <xdr:cNvSpPr txBox="1">
          <a:spLocks noChangeArrowheads="1"/>
        </xdr:cNvSpPr>
      </xdr:nvSpPr>
      <xdr:spPr bwMode="auto">
        <a:xfrm>
          <a:off x="3981450" y="292417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April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19</xdr:row>
      <xdr:rowOff>142875</xdr:rowOff>
    </xdr:from>
    <xdr:to>
      <xdr:col>8</xdr:col>
      <xdr:colOff>295275</xdr:colOff>
      <xdr:row>21</xdr:row>
      <xdr:rowOff>47625</xdr:rowOff>
    </xdr:to>
    <xdr:sp macro="" textlink="">
      <xdr:nvSpPr>
        <xdr:cNvPr id="17469" name="Text Box 6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D440000}"/>
            </a:ext>
          </a:extLst>
        </xdr:cNvPr>
        <xdr:cNvSpPr txBox="1">
          <a:spLocks noChangeArrowheads="1"/>
        </xdr:cNvSpPr>
      </xdr:nvSpPr>
      <xdr:spPr bwMode="auto">
        <a:xfrm>
          <a:off x="3981450" y="321945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</a:t>
          </a:r>
          <a:endParaRPr lang="en-US"/>
        </a:p>
      </xdr:txBody>
    </xdr:sp>
    <xdr:clientData fLocksWithSheet="0"/>
  </xdr:twoCellAnchor>
  <xdr:twoCellAnchor editAs="absolute">
    <xdr:from>
      <xdr:col>6</xdr:col>
      <xdr:colOff>342900</xdr:colOff>
      <xdr:row>21</xdr:row>
      <xdr:rowOff>114300</xdr:rowOff>
    </xdr:from>
    <xdr:to>
      <xdr:col>8</xdr:col>
      <xdr:colOff>295275</xdr:colOff>
      <xdr:row>23</xdr:row>
      <xdr:rowOff>19050</xdr:rowOff>
    </xdr:to>
    <xdr:sp macro="" textlink="">
      <xdr:nvSpPr>
        <xdr:cNvPr id="17470" name="Text Box 6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E440000}"/>
            </a:ext>
          </a:extLst>
        </xdr:cNvPr>
        <xdr:cNvSpPr txBox="1">
          <a:spLocks noChangeArrowheads="1"/>
        </xdr:cNvSpPr>
      </xdr:nvSpPr>
      <xdr:spPr bwMode="auto">
        <a:xfrm>
          <a:off x="3981450" y="351472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June</a:t>
          </a:r>
          <a:endParaRPr lang="en-US"/>
        </a:p>
      </xdr:txBody>
    </xdr:sp>
    <xdr:clientData fLocksWithSheet="0"/>
  </xdr:twoCellAnchor>
  <xdr:twoCellAnchor editAs="absolute">
    <xdr:from>
      <xdr:col>8</xdr:col>
      <xdr:colOff>495300</xdr:colOff>
      <xdr:row>12</xdr:row>
      <xdr:rowOff>95250</xdr:rowOff>
    </xdr:from>
    <xdr:to>
      <xdr:col>10</xdr:col>
      <xdr:colOff>447675</xdr:colOff>
      <xdr:row>14</xdr:row>
      <xdr:rowOff>0</xdr:rowOff>
    </xdr:to>
    <xdr:sp macro="" textlink="">
      <xdr:nvSpPr>
        <xdr:cNvPr id="17471" name="Text Box 6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F440000}"/>
            </a:ext>
          </a:extLst>
        </xdr:cNvPr>
        <xdr:cNvSpPr txBox="1">
          <a:spLocks noChangeArrowheads="1"/>
        </xdr:cNvSpPr>
      </xdr:nvSpPr>
      <xdr:spPr bwMode="auto">
        <a:xfrm>
          <a:off x="5353050" y="203835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July</a:t>
          </a:r>
          <a:endParaRPr lang="en-US"/>
        </a:p>
      </xdr:txBody>
    </xdr:sp>
    <xdr:clientData fLocksWithSheet="0"/>
  </xdr:twoCellAnchor>
  <xdr:twoCellAnchor editAs="absolute">
    <xdr:from>
      <xdr:col>8</xdr:col>
      <xdr:colOff>495300</xdr:colOff>
      <xdr:row>14</xdr:row>
      <xdr:rowOff>66675</xdr:rowOff>
    </xdr:from>
    <xdr:to>
      <xdr:col>10</xdr:col>
      <xdr:colOff>447675</xdr:colOff>
      <xdr:row>15</xdr:row>
      <xdr:rowOff>133350</xdr:rowOff>
    </xdr:to>
    <xdr:sp macro="" textlink="">
      <xdr:nvSpPr>
        <xdr:cNvPr id="17472" name="Text Box 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0440000}"/>
            </a:ext>
          </a:extLst>
        </xdr:cNvPr>
        <xdr:cNvSpPr txBox="1">
          <a:spLocks noChangeArrowheads="1"/>
        </xdr:cNvSpPr>
      </xdr:nvSpPr>
      <xdr:spPr bwMode="auto">
        <a:xfrm>
          <a:off x="5353050" y="233362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August</a:t>
          </a:r>
          <a:endParaRPr lang="en-US"/>
        </a:p>
      </xdr:txBody>
    </xdr:sp>
    <xdr:clientData fLocksWithSheet="0"/>
  </xdr:twoCellAnchor>
  <xdr:twoCellAnchor editAs="absolute">
    <xdr:from>
      <xdr:col>8</xdr:col>
      <xdr:colOff>495300</xdr:colOff>
      <xdr:row>16</xdr:row>
      <xdr:rowOff>38100</xdr:rowOff>
    </xdr:from>
    <xdr:to>
      <xdr:col>10</xdr:col>
      <xdr:colOff>447675</xdr:colOff>
      <xdr:row>17</xdr:row>
      <xdr:rowOff>104775</xdr:rowOff>
    </xdr:to>
    <xdr:sp macro="" textlink="">
      <xdr:nvSpPr>
        <xdr:cNvPr id="17473" name="Text Box 6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1440000}"/>
            </a:ext>
          </a:extLst>
        </xdr:cNvPr>
        <xdr:cNvSpPr txBox="1">
          <a:spLocks noChangeArrowheads="1"/>
        </xdr:cNvSpPr>
      </xdr:nvSpPr>
      <xdr:spPr bwMode="auto">
        <a:xfrm>
          <a:off x="5353050" y="262890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September</a:t>
          </a:r>
          <a:endParaRPr lang="en-US"/>
        </a:p>
      </xdr:txBody>
    </xdr:sp>
    <xdr:clientData fLocksWithSheet="0"/>
  </xdr:twoCellAnchor>
  <xdr:twoCellAnchor editAs="absolute">
    <xdr:from>
      <xdr:col>8</xdr:col>
      <xdr:colOff>504825</xdr:colOff>
      <xdr:row>18</xdr:row>
      <xdr:rowOff>9525</xdr:rowOff>
    </xdr:from>
    <xdr:to>
      <xdr:col>10</xdr:col>
      <xdr:colOff>457200</xdr:colOff>
      <xdr:row>19</xdr:row>
      <xdr:rowOff>76200</xdr:rowOff>
    </xdr:to>
    <xdr:sp macro="" textlink="">
      <xdr:nvSpPr>
        <xdr:cNvPr id="17474" name="Text Box 6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2440000}"/>
            </a:ext>
          </a:extLst>
        </xdr:cNvPr>
        <xdr:cNvSpPr txBox="1">
          <a:spLocks noChangeArrowheads="1"/>
        </xdr:cNvSpPr>
      </xdr:nvSpPr>
      <xdr:spPr bwMode="auto">
        <a:xfrm>
          <a:off x="5362575" y="292417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October</a:t>
          </a:r>
          <a:endParaRPr lang="en-US"/>
        </a:p>
      </xdr:txBody>
    </xdr:sp>
    <xdr:clientData fLocksWithSheet="0"/>
  </xdr:twoCellAnchor>
  <xdr:twoCellAnchor editAs="absolute">
    <xdr:from>
      <xdr:col>8</xdr:col>
      <xdr:colOff>504825</xdr:colOff>
      <xdr:row>19</xdr:row>
      <xdr:rowOff>142875</xdr:rowOff>
    </xdr:from>
    <xdr:to>
      <xdr:col>10</xdr:col>
      <xdr:colOff>457200</xdr:colOff>
      <xdr:row>21</xdr:row>
      <xdr:rowOff>47625</xdr:rowOff>
    </xdr:to>
    <xdr:sp macro="" textlink="">
      <xdr:nvSpPr>
        <xdr:cNvPr id="17475" name="Text Box 6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3440000}"/>
            </a:ext>
          </a:extLst>
        </xdr:cNvPr>
        <xdr:cNvSpPr txBox="1">
          <a:spLocks noChangeArrowheads="1"/>
        </xdr:cNvSpPr>
      </xdr:nvSpPr>
      <xdr:spPr bwMode="auto">
        <a:xfrm>
          <a:off x="5362575" y="3219450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November</a:t>
          </a:r>
          <a:endParaRPr lang="en-US"/>
        </a:p>
      </xdr:txBody>
    </xdr:sp>
    <xdr:clientData fLocksWithSheet="0"/>
  </xdr:twoCellAnchor>
  <xdr:twoCellAnchor editAs="absolute">
    <xdr:from>
      <xdr:col>8</xdr:col>
      <xdr:colOff>504825</xdr:colOff>
      <xdr:row>21</xdr:row>
      <xdr:rowOff>114300</xdr:rowOff>
    </xdr:from>
    <xdr:to>
      <xdr:col>10</xdr:col>
      <xdr:colOff>457200</xdr:colOff>
      <xdr:row>23</xdr:row>
      <xdr:rowOff>19050</xdr:rowOff>
    </xdr:to>
    <xdr:sp macro="" textlink="">
      <xdr:nvSpPr>
        <xdr:cNvPr id="17476" name="Text Box 6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44440000}"/>
            </a:ext>
          </a:extLst>
        </xdr:cNvPr>
        <xdr:cNvSpPr txBox="1">
          <a:spLocks noChangeArrowheads="1"/>
        </xdr:cNvSpPr>
      </xdr:nvSpPr>
      <xdr:spPr bwMode="auto">
        <a:xfrm>
          <a:off x="5362575" y="3514725"/>
          <a:ext cx="1171575" cy="2286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3366" mc:Ignorable="a14" a14:legacySpreadsheetColorIndex="5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3366" mc:Ignorable="a14" a14:legacySpreadsheetColorIndex="5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December</a:t>
          </a:r>
          <a:endParaRPr lang="en-US"/>
        </a:p>
      </xdr:txBody>
    </xdr:sp>
    <xdr:clientData fLocksWithSheet="0"/>
  </xdr:twoCellAnchor>
  <xdr:twoCellAnchor>
    <xdr:from>
      <xdr:col>0</xdr:col>
      <xdr:colOff>476250</xdr:colOff>
      <xdr:row>11</xdr:row>
      <xdr:rowOff>9525</xdr:rowOff>
    </xdr:from>
    <xdr:to>
      <xdr:col>4</xdr:col>
      <xdr:colOff>85725</xdr:colOff>
      <xdr:row>12</xdr:row>
      <xdr:rowOff>38100</xdr:rowOff>
    </xdr:to>
    <xdr:sp macro="" textlink="">
      <xdr:nvSpPr>
        <xdr:cNvPr id="17479" name="Text Box 71">
          <a:extLst>
            <a:ext uri="{FF2B5EF4-FFF2-40B4-BE49-F238E27FC236}">
              <a16:creationId xmlns:a16="http://schemas.microsoft.com/office/drawing/2014/main" id="{00000000-0008-0000-0000-000047440000}"/>
            </a:ext>
          </a:extLst>
        </xdr:cNvPr>
        <xdr:cNvSpPr txBox="1">
          <a:spLocks noChangeArrowheads="1"/>
        </xdr:cNvSpPr>
      </xdr:nvSpPr>
      <xdr:spPr bwMode="auto">
        <a:xfrm>
          <a:off x="476250" y="1790700"/>
          <a:ext cx="2047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Goal and Marketing Planners</a:t>
          </a:r>
          <a:endParaRPr lang="en-US"/>
        </a:p>
      </xdr:txBody>
    </xdr:sp>
    <xdr:clientData/>
  </xdr:twoCellAnchor>
  <xdr:twoCellAnchor>
    <xdr:from>
      <xdr:col>6</xdr:col>
      <xdr:colOff>590550</xdr:colOff>
      <xdr:row>11</xdr:row>
      <xdr:rowOff>0</xdr:rowOff>
    </xdr:from>
    <xdr:to>
      <xdr:col>10</xdr:col>
      <xdr:colOff>200025</xdr:colOff>
      <xdr:row>12</xdr:row>
      <xdr:rowOff>28575</xdr:rowOff>
    </xdr:to>
    <xdr:sp macro="" textlink="">
      <xdr:nvSpPr>
        <xdr:cNvPr id="17480" name="Text Box 72">
          <a:extLst>
            <a:ext uri="{FF2B5EF4-FFF2-40B4-BE49-F238E27FC236}">
              <a16:creationId xmlns:a16="http://schemas.microsoft.com/office/drawing/2014/main" id="{00000000-0008-0000-0000-000048440000}"/>
            </a:ext>
          </a:extLst>
        </xdr:cNvPr>
        <xdr:cNvSpPr txBox="1">
          <a:spLocks noChangeArrowheads="1"/>
        </xdr:cNvSpPr>
      </xdr:nvSpPr>
      <xdr:spPr bwMode="auto">
        <a:xfrm>
          <a:off x="4229100" y="1781175"/>
          <a:ext cx="2047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Monthly Planners</a:t>
          </a:r>
          <a:endParaRPr lang="en-US"/>
        </a:p>
      </xdr:txBody>
    </xdr:sp>
    <xdr:clientData/>
  </xdr:twoCellAnchor>
  <xdr:twoCellAnchor>
    <xdr:from>
      <xdr:col>4</xdr:col>
      <xdr:colOff>228600</xdr:colOff>
      <xdr:row>16</xdr:row>
      <xdr:rowOff>95250</xdr:rowOff>
    </xdr:from>
    <xdr:to>
      <xdr:col>6</xdr:col>
      <xdr:colOff>114300</xdr:colOff>
      <xdr:row>22</xdr:row>
      <xdr:rowOff>76200</xdr:rowOff>
    </xdr:to>
    <xdr:sp macro="" textlink="">
      <xdr:nvSpPr>
        <xdr:cNvPr id="17482" name="Text Box 74">
          <a:extLst>
            <a:ext uri="{FF2B5EF4-FFF2-40B4-BE49-F238E27FC236}">
              <a16:creationId xmlns:a16="http://schemas.microsoft.com/office/drawing/2014/main" id="{00000000-0008-0000-0000-00004A440000}"/>
            </a:ext>
          </a:extLst>
        </xdr:cNvPr>
        <xdr:cNvSpPr txBox="1">
          <a:spLocks noChangeArrowheads="1"/>
        </xdr:cNvSpPr>
      </xdr:nvSpPr>
      <xdr:spPr bwMode="auto">
        <a:xfrm>
          <a:off x="2667000" y="2686050"/>
          <a:ext cx="108585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 sure to begin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with the '</a:t>
          </a:r>
          <a:r>
            <a:rPr lang="en-US" sz="800" b="1" i="0" u="none" strike="noStrike" baseline="0">
              <a:solidFill>
                <a:srgbClr val="003366"/>
              </a:solidFill>
              <a:latin typeface="Arial"/>
              <a:cs typeface="Arial"/>
            </a:rPr>
            <a:t>Annual Breakdown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 and '</a:t>
          </a:r>
          <a:r>
            <a:rPr lang="en-US" sz="800" b="1" i="0" u="none" strike="noStrike" baseline="0">
              <a:solidFill>
                <a:srgbClr val="003366"/>
              </a:solidFill>
              <a:latin typeface="Arial"/>
              <a:cs typeface="Arial"/>
            </a:rPr>
            <a:t>Monthly Budget Breakdown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 pages.</a:t>
          </a:r>
          <a:endParaRPr lang="en-US"/>
        </a:p>
      </xdr:txBody>
    </xdr:sp>
    <xdr:clientData/>
  </xdr:twoCellAnchor>
  <xdr:twoCellAnchor>
    <xdr:from>
      <xdr:col>3</xdr:col>
      <xdr:colOff>600075</xdr:colOff>
      <xdr:row>13</xdr:row>
      <xdr:rowOff>66675</xdr:rowOff>
    </xdr:from>
    <xdr:to>
      <xdr:col>5</xdr:col>
      <xdr:colOff>47625</xdr:colOff>
      <xdr:row>16</xdr:row>
      <xdr:rowOff>76200</xdr:rowOff>
    </xdr:to>
    <xdr:sp macro="" textlink="">
      <xdr:nvSpPr>
        <xdr:cNvPr id="17484" name="Line 76">
          <a:extLst>
            <a:ext uri="{FF2B5EF4-FFF2-40B4-BE49-F238E27FC236}">
              <a16:creationId xmlns:a16="http://schemas.microsoft.com/office/drawing/2014/main" id="{00000000-0008-0000-0000-00004C440000}"/>
            </a:ext>
          </a:extLst>
        </xdr:cNvPr>
        <xdr:cNvSpPr>
          <a:spLocks noChangeShapeType="1"/>
        </xdr:cNvSpPr>
      </xdr:nvSpPr>
      <xdr:spPr bwMode="auto">
        <a:xfrm flipH="1" flipV="1">
          <a:off x="2428875" y="2171700"/>
          <a:ext cx="6667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3366" mc:Ignorable="a14" a14:legacySpreadsheetColorIndex="5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15</xdr:row>
      <xdr:rowOff>133350</xdr:rowOff>
    </xdr:from>
    <xdr:to>
      <xdr:col>5</xdr:col>
      <xdr:colOff>47625</xdr:colOff>
      <xdr:row>16</xdr:row>
      <xdr:rowOff>76200</xdr:rowOff>
    </xdr:to>
    <xdr:sp macro="" textlink="">
      <xdr:nvSpPr>
        <xdr:cNvPr id="17485" name="Line 77">
          <a:extLst>
            <a:ext uri="{FF2B5EF4-FFF2-40B4-BE49-F238E27FC236}">
              <a16:creationId xmlns:a16="http://schemas.microsoft.com/office/drawing/2014/main" id="{00000000-0008-0000-0000-00004D440000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562225"/>
          <a:ext cx="6096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3366" mc:Ignorable="a14" a14:legacySpreadsheetColorIndex="5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2290" name="Text Box 2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D00-0000033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2292" name="Text Box 4">
          <a:extLst>
            <a:ext uri="{FF2B5EF4-FFF2-40B4-BE49-F238E27FC236}">
              <a16:creationId xmlns:a16="http://schemas.microsoft.com/office/drawing/2014/main" id="{00000000-0008-0000-0D00-0000043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D00-0000053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2294" name="Text Box 6">
          <a:extLst>
            <a:ext uri="{FF2B5EF4-FFF2-40B4-BE49-F238E27FC236}">
              <a16:creationId xmlns:a16="http://schemas.microsoft.com/office/drawing/2014/main" id="{00000000-0008-0000-0D00-0000063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E00-0000013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3314" name="Text Box 2">
          <a:extLst>
            <a:ext uri="{FF2B5EF4-FFF2-40B4-BE49-F238E27FC236}">
              <a16:creationId xmlns:a16="http://schemas.microsoft.com/office/drawing/2014/main" id="{00000000-0008-0000-0E00-00000234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E00-0000033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3316" name="Text Box 4">
          <a:extLst>
            <a:ext uri="{FF2B5EF4-FFF2-40B4-BE49-F238E27FC236}">
              <a16:creationId xmlns:a16="http://schemas.microsoft.com/office/drawing/2014/main" id="{00000000-0008-0000-0E00-00000434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3317" name="Rectangle 5">
          <a:extLst>
            <a:ext uri="{FF2B5EF4-FFF2-40B4-BE49-F238E27FC236}">
              <a16:creationId xmlns:a16="http://schemas.microsoft.com/office/drawing/2014/main" id="{00000000-0008-0000-0E00-0000053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3318" name="Text Box 6">
          <a:extLst>
            <a:ext uri="{FF2B5EF4-FFF2-40B4-BE49-F238E27FC236}">
              <a16:creationId xmlns:a16="http://schemas.microsoft.com/office/drawing/2014/main" id="{00000000-0008-0000-0E00-00000634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4337" name="Rectangle 1">
          <a:extLst>
            <a:ext uri="{FF2B5EF4-FFF2-40B4-BE49-F238E27FC236}">
              <a16:creationId xmlns:a16="http://schemas.microsoft.com/office/drawing/2014/main" id="{00000000-0008-0000-0F00-0000013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4338" name="Text Box 2">
          <a:extLst>
            <a:ext uri="{FF2B5EF4-FFF2-40B4-BE49-F238E27FC236}">
              <a16:creationId xmlns:a16="http://schemas.microsoft.com/office/drawing/2014/main" id="{00000000-0008-0000-0F00-00000238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4339" name="Rectangle 3">
          <a:extLst>
            <a:ext uri="{FF2B5EF4-FFF2-40B4-BE49-F238E27FC236}">
              <a16:creationId xmlns:a16="http://schemas.microsoft.com/office/drawing/2014/main" id="{00000000-0008-0000-0F00-0000033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4340" name="Text Box 4">
          <a:extLst>
            <a:ext uri="{FF2B5EF4-FFF2-40B4-BE49-F238E27FC236}">
              <a16:creationId xmlns:a16="http://schemas.microsoft.com/office/drawing/2014/main" id="{00000000-0008-0000-0F00-00000438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4341" name="Rectangle 5">
          <a:extLst>
            <a:ext uri="{FF2B5EF4-FFF2-40B4-BE49-F238E27FC236}">
              <a16:creationId xmlns:a16="http://schemas.microsoft.com/office/drawing/2014/main" id="{00000000-0008-0000-0F00-0000053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4342" name="Text Box 6">
          <a:extLst>
            <a:ext uri="{FF2B5EF4-FFF2-40B4-BE49-F238E27FC236}">
              <a16:creationId xmlns:a16="http://schemas.microsoft.com/office/drawing/2014/main" id="{00000000-0008-0000-0F00-00000638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5361" name="Rectangle 1">
          <a:extLst>
            <a:ext uri="{FF2B5EF4-FFF2-40B4-BE49-F238E27FC236}">
              <a16:creationId xmlns:a16="http://schemas.microsoft.com/office/drawing/2014/main" id="{00000000-0008-0000-1000-0000013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5362" name="Text Box 2">
          <a:extLst>
            <a:ext uri="{FF2B5EF4-FFF2-40B4-BE49-F238E27FC236}">
              <a16:creationId xmlns:a16="http://schemas.microsoft.com/office/drawing/2014/main" id="{00000000-0008-0000-1000-0000023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5363" name="Rectangle 3">
          <a:extLst>
            <a:ext uri="{FF2B5EF4-FFF2-40B4-BE49-F238E27FC236}">
              <a16:creationId xmlns:a16="http://schemas.microsoft.com/office/drawing/2014/main" id="{00000000-0008-0000-1000-0000033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5364" name="Text Box 4">
          <a:extLst>
            <a:ext uri="{FF2B5EF4-FFF2-40B4-BE49-F238E27FC236}">
              <a16:creationId xmlns:a16="http://schemas.microsoft.com/office/drawing/2014/main" id="{00000000-0008-0000-1000-0000043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5365" name="Rectangle 5">
          <a:extLst>
            <a:ext uri="{FF2B5EF4-FFF2-40B4-BE49-F238E27FC236}">
              <a16:creationId xmlns:a16="http://schemas.microsoft.com/office/drawing/2014/main" id="{00000000-0008-0000-1000-0000053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5366" name="Text Box 6">
          <a:extLst>
            <a:ext uri="{FF2B5EF4-FFF2-40B4-BE49-F238E27FC236}">
              <a16:creationId xmlns:a16="http://schemas.microsoft.com/office/drawing/2014/main" id="{00000000-0008-0000-1000-0000063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00000000-0008-0000-1100-0000014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6386" name="Text Box 2">
          <a:extLst>
            <a:ext uri="{FF2B5EF4-FFF2-40B4-BE49-F238E27FC236}">
              <a16:creationId xmlns:a16="http://schemas.microsoft.com/office/drawing/2014/main" id="{00000000-0008-0000-1100-0000024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6387" name="Rectangle 3">
          <a:extLst>
            <a:ext uri="{FF2B5EF4-FFF2-40B4-BE49-F238E27FC236}">
              <a16:creationId xmlns:a16="http://schemas.microsoft.com/office/drawing/2014/main" id="{00000000-0008-0000-1100-0000034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6388" name="Text Box 4">
          <a:extLst>
            <a:ext uri="{FF2B5EF4-FFF2-40B4-BE49-F238E27FC236}">
              <a16:creationId xmlns:a16="http://schemas.microsoft.com/office/drawing/2014/main" id="{00000000-0008-0000-1100-0000044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6389" name="Rectangle 5">
          <a:extLst>
            <a:ext uri="{FF2B5EF4-FFF2-40B4-BE49-F238E27FC236}">
              <a16:creationId xmlns:a16="http://schemas.microsoft.com/office/drawing/2014/main" id="{00000000-0008-0000-1100-0000054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6390" name="Text Box 6">
          <a:extLst>
            <a:ext uri="{FF2B5EF4-FFF2-40B4-BE49-F238E27FC236}">
              <a16:creationId xmlns:a16="http://schemas.microsoft.com/office/drawing/2014/main" id="{00000000-0008-0000-1100-00000640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135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5</xdr:row>
      <xdr:rowOff>114300</xdr:rowOff>
    </xdr:from>
    <xdr:to>
      <xdr:col>16</xdr:col>
      <xdr:colOff>219075</xdr:colOff>
      <xdr:row>40</xdr:row>
      <xdr:rowOff>76200</xdr:rowOff>
    </xdr:to>
    <xdr:graphicFrame macro="">
      <xdr:nvGraphicFramePr>
        <xdr:cNvPr id="19463" name="Chart 7">
          <a:extLst>
            <a:ext uri="{FF2B5EF4-FFF2-40B4-BE49-F238E27FC236}">
              <a16:creationId xmlns:a16="http://schemas.microsoft.com/office/drawing/2014/main" id="{00000000-0008-0000-0300-000007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6145" name="Rectangle 1">
          <a:extLst>
            <a:ext uri="{FF2B5EF4-FFF2-40B4-BE49-F238E27FC236}">
              <a16:creationId xmlns:a16="http://schemas.microsoft.com/office/drawing/2014/main" id="{00000000-0008-0000-0700-000001180000}"/>
            </a:ext>
          </a:extLst>
        </xdr:cNvPr>
        <xdr:cNvSpPr>
          <a:spLocks noChangeArrowheads="1"/>
        </xdr:cNvSpPr>
      </xdr:nvSpPr>
      <xdr:spPr bwMode="auto">
        <a:xfrm>
          <a:off x="314325" y="2019300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6147" name="Rectangle 3">
          <a:extLst>
            <a:ext uri="{FF2B5EF4-FFF2-40B4-BE49-F238E27FC236}">
              <a16:creationId xmlns:a16="http://schemas.microsoft.com/office/drawing/2014/main" id="{00000000-0008-0000-0700-000003180000}"/>
            </a:ext>
          </a:extLst>
        </xdr:cNvPr>
        <xdr:cNvSpPr>
          <a:spLocks noChangeArrowheads="1"/>
        </xdr:cNvSpPr>
      </xdr:nvSpPr>
      <xdr:spPr bwMode="auto">
        <a:xfrm>
          <a:off x="314325" y="2019300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6149" name="Rectangle 5">
          <a:extLst>
            <a:ext uri="{FF2B5EF4-FFF2-40B4-BE49-F238E27FC236}">
              <a16:creationId xmlns:a16="http://schemas.microsoft.com/office/drawing/2014/main" id="{00000000-0008-0000-0700-000005180000}"/>
            </a:ext>
          </a:extLst>
        </xdr:cNvPr>
        <xdr:cNvSpPr>
          <a:spLocks noChangeArrowheads="1"/>
        </xdr:cNvSpPr>
      </xdr:nvSpPr>
      <xdr:spPr bwMode="auto">
        <a:xfrm>
          <a:off x="314325" y="2019300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00000000-0008-0000-0800-0000011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00000000-0008-0000-0800-0000031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00000000-0008-0000-0800-0000051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8193" name="Rectangle 1">
          <a:extLs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8195" name="Rectangle 3">
          <a:extLst>
            <a:ext uri="{FF2B5EF4-FFF2-40B4-BE49-F238E27FC236}">
              <a16:creationId xmlns:a16="http://schemas.microsoft.com/office/drawing/2014/main" id="{00000000-0008-0000-0900-0000032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8197" name="Rectangle 5">
          <a:extLst>
            <a:ext uri="{FF2B5EF4-FFF2-40B4-BE49-F238E27FC236}">
              <a16:creationId xmlns:a16="http://schemas.microsoft.com/office/drawing/2014/main" id="{00000000-0008-0000-0900-00000520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0000000-0008-0000-0A00-0000012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00000000-0008-0000-0A00-0000032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9221" name="Rectangle 5">
          <a:extLst>
            <a:ext uri="{FF2B5EF4-FFF2-40B4-BE49-F238E27FC236}">
              <a16:creationId xmlns:a16="http://schemas.microsoft.com/office/drawing/2014/main" id="{00000000-0008-0000-0A00-00000524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B00-0000012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B00-0000032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0245" name="Rectangle 5">
          <a:extLst>
            <a:ext uri="{FF2B5EF4-FFF2-40B4-BE49-F238E27FC236}">
              <a16:creationId xmlns:a16="http://schemas.microsoft.com/office/drawing/2014/main" id="{00000000-0008-0000-0B00-00000528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C00-0000012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1266" name="Text Box 2">
          <a:extLst>
            <a:ext uri="{FF2B5EF4-FFF2-40B4-BE49-F238E27FC236}">
              <a16:creationId xmlns:a16="http://schemas.microsoft.com/office/drawing/2014/main" id="{00000000-0008-0000-0C00-0000022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C00-0000032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1268" name="Text Box 4">
          <a:extLst>
            <a:ext uri="{FF2B5EF4-FFF2-40B4-BE49-F238E27FC236}">
              <a16:creationId xmlns:a16="http://schemas.microsoft.com/office/drawing/2014/main" id="{00000000-0008-0000-0C00-0000042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C00-0000052C0000}"/>
            </a:ext>
          </a:extLst>
        </xdr:cNvPr>
        <xdr:cNvSpPr>
          <a:spLocks noChangeArrowheads="1"/>
        </xdr:cNvSpPr>
      </xdr:nvSpPr>
      <xdr:spPr bwMode="auto">
        <a:xfrm>
          <a:off x="314325" y="2028825"/>
          <a:ext cx="6219825" cy="2066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FFFFFF" mc:Ignorable="a14" a14:legacySpreadsheetColorIndex="9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9</xdr:col>
      <xdr:colOff>514350</xdr:colOff>
      <xdr:row>20</xdr:row>
      <xdr:rowOff>123825</xdr:rowOff>
    </xdr:to>
    <xdr:sp macro="" textlink="" fLocksText="0">
      <xdr:nvSpPr>
        <xdr:cNvPr id="11270" name="Text Box 6">
          <a:extLst>
            <a:ext uri="{FF2B5EF4-FFF2-40B4-BE49-F238E27FC236}">
              <a16:creationId xmlns:a16="http://schemas.microsoft.com/office/drawing/2014/main" id="{00000000-0008-0000-0C00-0000062C0000}"/>
            </a:ext>
          </a:extLst>
        </xdr:cNvPr>
        <xdr:cNvSpPr txBox="1">
          <a:spLocks noChangeArrowheads="1"/>
        </xdr:cNvSpPr>
      </xdr:nvSpPr>
      <xdr:spPr bwMode="auto">
        <a:xfrm>
          <a:off x="409575" y="2419350"/>
          <a:ext cx="6029325" cy="1638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outerShdw dist="35921" dir="13500000" algn="ctr" rotWithShape="0">
            <a:srgbClr val="808080">
              <a:alpha val="50000"/>
            </a:srgbClr>
          </a:outerShdw>
        </a:effec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16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1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2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2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2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26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28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30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14.xml"/><Relationship Id="rId4" Type="http://schemas.openxmlformats.org/officeDocument/2006/relationships/vmlDrawing" Target="../drawings/vmlDrawing3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6:B41"/>
  <sheetViews>
    <sheetView showGridLines="0" showRowColHeaders="0" tabSelected="1" zoomScale="140" zoomScaleNormal="140" workbookViewId="0"/>
  </sheetViews>
  <sheetFormatPr defaultRowHeight="12.75"/>
  <cols>
    <col min="6" max="6" width="8.85546875" customWidth="1"/>
  </cols>
  <sheetData>
    <row r="16" spans="2:2" ht="12.75" customHeight="1">
      <c r="B16" s="234"/>
    </row>
    <row r="17" spans="2:2">
      <c r="B17" s="234"/>
    </row>
    <row r="18" spans="2:2">
      <c r="B18" s="112"/>
    </row>
    <row r="19" spans="2:2" ht="12.75" customHeight="1">
      <c r="B19" s="234"/>
    </row>
    <row r="20" spans="2:2">
      <c r="B20" s="234"/>
    </row>
    <row r="22" spans="2:2" ht="12.75" customHeight="1">
      <c r="B22" s="234"/>
    </row>
    <row r="23" spans="2:2">
      <c r="B23" s="234"/>
    </row>
    <row r="25" spans="2:2" ht="12.75" customHeight="1">
      <c r="B25" s="234"/>
    </row>
    <row r="26" spans="2:2">
      <c r="B26" s="234"/>
    </row>
    <row r="28" spans="2:2" ht="12.75" customHeight="1">
      <c r="B28" s="234"/>
    </row>
    <row r="29" spans="2:2">
      <c r="B29" s="234"/>
    </row>
    <row r="31" spans="2:2" ht="12.75" customHeight="1">
      <c r="B31" s="234"/>
    </row>
    <row r="32" spans="2:2">
      <c r="B32" s="234"/>
    </row>
    <row r="34" spans="2:2" ht="12.75" customHeight="1">
      <c r="B34" s="234"/>
    </row>
    <row r="35" spans="2:2">
      <c r="B35" s="234"/>
    </row>
    <row r="37" spans="2:2" ht="12.75" customHeight="1">
      <c r="B37" s="234"/>
    </row>
    <row r="38" spans="2:2">
      <c r="B38" s="234"/>
    </row>
    <row r="40" spans="2:2" ht="12.75" customHeight="1">
      <c r="B40" s="234"/>
    </row>
    <row r="41" spans="2:2">
      <c r="B41" s="234"/>
    </row>
  </sheetData>
  <sheetProtection algorithmName="SHA-512" hashValue="wtWi27KFIXRJSJmMqEZz2x5aqI4k7asqxFAqroNAqx4DAodP06yhE9YgmqD+tjtsTr57UM9/4LDQr9mJd5ZzJw==" saltValue="HsDY3w+vP8aConvLoh2q1A==" spinCount="100000" sheet="1" objects="1" scenarios="1" selectLockedCells="1"/>
  <phoneticPr fontId="8" type="noConversion"/>
  <printOptions horizontalCentered="1" verticalCentered="1"/>
  <pageMargins left="0.25" right="0.25" top="1" bottom="1" header="0.25" footer="0.25"/>
  <pageSetup orientation="landscape" r:id="rId1"/>
  <headerFooter alignWithMargins="0">
    <oddFooter xml:space="preserve">&amp;L&amp;8© 2005, Advanced Mktg. Concepts 
All Rights Reserved.&amp;R&amp;"Arial,Italic"Courtesy of:&amp;"Arial,Regular"
&amp;G
&amp;"Arial,Bold"www.marketsharp.com
800-335-4254
 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111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112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Breakdown'!E6</f>
        <v>500000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Breakdown'!E7</f>
        <v>0.1</v>
      </c>
      <c r="F7" s="130"/>
      <c r="G7" s="207" t="s">
        <v>89</v>
      </c>
      <c r="H7" s="207"/>
      <c r="I7" s="151">
        <f>'Monthly Budget Breakdown'!E8</f>
        <v>183.82352747678021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Breakdown'!E9</f>
        <v>59.374999375000009</v>
      </c>
      <c r="F8" s="130"/>
      <c r="G8" s="207" t="s">
        <v>91</v>
      </c>
      <c r="H8" s="207"/>
      <c r="I8" s="152">
        <f>'Monthly Budget Breakdown'!F10</f>
        <v>50000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20"/>
      <c r="C11" s="221"/>
      <c r="D11" s="221"/>
      <c r="E11" s="221"/>
      <c r="F11" s="221"/>
      <c r="G11" s="221"/>
      <c r="H11" s="221"/>
      <c r="I11" s="221"/>
      <c r="J11" s="222"/>
    </row>
    <row r="12" spans="1:10"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>
      <c r="B16" s="223"/>
      <c r="C16" s="224"/>
      <c r="D16" s="224"/>
      <c r="E16" s="224"/>
      <c r="F16" s="224"/>
      <c r="G16" s="224"/>
      <c r="H16" s="224"/>
      <c r="I16" s="224"/>
      <c r="J16" s="225"/>
    </row>
    <row r="17" spans="2:10">
      <c r="B17" s="223"/>
      <c r="C17" s="224"/>
      <c r="D17" s="224"/>
      <c r="E17" s="224"/>
      <c r="F17" s="224"/>
      <c r="G17" s="224"/>
      <c r="H17" s="224"/>
      <c r="I17" s="224"/>
      <c r="J17" s="225"/>
    </row>
    <row r="18" spans="2:10">
      <c r="B18" s="223"/>
      <c r="C18" s="224"/>
      <c r="D18" s="224"/>
      <c r="E18" s="224"/>
      <c r="F18" s="224"/>
      <c r="G18" s="224"/>
      <c r="H18" s="224"/>
      <c r="I18" s="224"/>
      <c r="J18" s="225"/>
    </row>
    <row r="19" spans="2:10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0">
      <c r="B20" s="226"/>
      <c r="C20" s="227"/>
      <c r="D20" s="227"/>
      <c r="E20" s="227"/>
      <c r="F20" s="227"/>
      <c r="G20" s="227"/>
      <c r="H20" s="227"/>
      <c r="I20" s="227"/>
      <c r="J20" s="228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50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B11:J20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0900-000000000000}">
      <formula1>"A,B,C,D,E,F"</formula1>
    </dataValidation>
  </dataValidations>
  <hyperlinks>
    <hyperlink ref="I1:J2" location="'Main Page'!A1" display="Back to Main Page" xr:uid="{00000000-0004-0000-09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Reserved&amp;10.&amp;R&amp;"Arial,Italic"Courtesy of:&amp;"Arial,Regular"
&amp;G
&amp;"Arial,Bold"www.marketsharp.com</oddFooter>
  </headerFooter>
  <drawing r:id="rId2"/>
  <legacy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</sheetPr>
  <dimension ref="A1:J36"/>
  <sheetViews>
    <sheetView showGridLines="0" showRowColHeaders="0" workbookViewId="0">
      <selection activeCell="I1" sqref="I1:J2"/>
    </sheetView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113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114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Breakdown'!F6</f>
        <v>500000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Breakdown'!F7</f>
        <v>0.1</v>
      </c>
      <c r="F7" s="130"/>
      <c r="G7" s="207" t="s">
        <v>89</v>
      </c>
      <c r="H7" s="207"/>
      <c r="I7" s="151">
        <f>'Monthly Budget Breakdown'!F8</f>
        <v>183.82352747678021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Breakdown'!F9</f>
        <v>59.374999375000009</v>
      </c>
      <c r="F8" s="130"/>
      <c r="G8" s="207" t="s">
        <v>91</v>
      </c>
      <c r="H8" s="207"/>
      <c r="I8" s="152">
        <f>'Monthly Budget Breakdown'!F10</f>
        <v>50000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20"/>
      <c r="C11" s="221"/>
      <c r="D11" s="221"/>
      <c r="E11" s="221"/>
      <c r="F11" s="221"/>
      <c r="G11" s="221"/>
      <c r="H11" s="221"/>
      <c r="I11" s="221"/>
      <c r="J11" s="222"/>
    </row>
    <row r="12" spans="1:10"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>
      <c r="B16" s="223"/>
      <c r="C16" s="224"/>
      <c r="D16" s="224"/>
      <c r="E16" s="224"/>
      <c r="F16" s="224"/>
      <c r="G16" s="224"/>
      <c r="H16" s="224"/>
      <c r="I16" s="224"/>
      <c r="J16" s="225"/>
    </row>
    <row r="17" spans="2:10">
      <c r="B17" s="223"/>
      <c r="C17" s="224"/>
      <c r="D17" s="224"/>
      <c r="E17" s="224"/>
      <c r="F17" s="224"/>
      <c r="G17" s="224"/>
      <c r="H17" s="224"/>
      <c r="I17" s="224"/>
      <c r="J17" s="225"/>
    </row>
    <row r="18" spans="2:10">
      <c r="B18" s="223"/>
      <c r="C18" s="224"/>
      <c r="D18" s="224"/>
      <c r="E18" s="224"/>
      <c r="F18" s="224"/>
      <c r="G18" s="224"/>
      <c r="H18" s="224"/>
      <c r="I18" s="224"/>
      <c r="J18" s="225"/>
    </row>
    <row r="19" spans="2:10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0">
      <c r="B20" s="226"/>
      <c r="C20" s="227"/>
      <c r="D20" s="227"/>
      <c r="E20" s="227"/>
      <c r="F20" s="227"/>
      <c r="G20" s="227"/>
      <c r="H20" s="227"/>
      <c r="I20" s="227"/>
      <c r="J20" s="228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50">
    <mergeCell ref="I1:J2"/>
    <mergeCell ref="B4:J4"/>
    <mergeCell ref="B36:D36"/>
    <mergeCell ref="F36:G36"/>
    <mergeCell ref="I36:J36"/>
    <mergeCell ref="B34:D34"/>
    <mergeCell ref="F34:G34"/>
    <mergeCell ref="I34:J34"/>
    <mergeCell ref="B35:D35"/>
    <mergeCell ref="F35:G35"/>
    <mergeCell ref="B31:D31"/>
    <mergeCell ref="F31:G31"/>
    <mergeCell ref="I31:J31"/>
    <mergeCell ref="I35:J35"/>
    <mergeCell ref="B32:D32"/>
    <mergeCell ref="F32:G32"/>
    <mergeCell ref="I32:J32"/>
    <mergeCell ref="B33:D33"/>
    <mergeCell ref="F33:G33"/>
    <mergeCell ref="I33:J33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25:D25"/>
    <mergeCell ref="F25:G25"/>
    <mergeCell ref="I25:J25"/>
    <mergeCell ref="B26:D26"/>
    <mergeCell ref="F26:G26"/>
    <mergeCell ref="I26:J26"/>
    <mergeCell ref="B5:G5"/>
    <mergeCell ref="B6:D6"/>
    <mergeCell ref="B7:D7"/>
    <mergeCell ref="G7:H7"/>
    <mergeCell ref="B24:D24"/>
    <mergeCell ref="F24:G24"/>
    <mergeCell ref="B8:D8"/>
    <mergeCell ref="G8:H8"/>
    <mergeCell ref="B10:F10"/>
    <mergeCell ref="B23:F23"/>
    <mergeCell ref="B11:J20"/>
    <mergeCell ref="I24:J24"/>
  </mergeCells>
  <phoneticPr fontId="8" type="noConversion"/>
  <dataValidations count="1">
    <dataValidation type="list" allowBlank="1" showInputMessage="1" showErrorMessage="1" sqref="H25:H36" xr:uid="{00000000-0002-0000-0A00-000000000000}">
      <formula1>"A,B,C,D,E,F"</formula1>
    </dataValidation>
  </dataValidations>
  <hyperlinks>
    <hyperlink ref="I1:J2" location="'Main Page'!A1" display="Back to Main Page" xr:uid="{00000000-0004-0000-0A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115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116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Breakdown'!G6</f>
        <v>450000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Breakdown'!G7</f>
        <v>0.09</v>
      </c>
      <c r="F7" s="130"/>
      <c r="G7" s="207" t="s">
        <v>89</v>
      </c>
      <c r="H7" s="207"/>
      <c r="I7" s="151">
        <f>'Monthly Budget Breakdown'!G8</f>
        <v>165.44117472910216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Breakdown'!G9</f>
        <v>53.437499437500001</v>
      </c>
      <c r="F8" s="130"/>
      <c r="G8" s="207" t="s">
        <v>91</v>
      </c>
      <c r="H8" s="207"/>
      <c r="I8" s="152">
        <f>'Monthly Budget Breakdown'!G10</f>
        <v>45000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20"/>
      <c r="C11" s="221"/>
      <c r="D11" s="221"/>
      <c r="E11" s="221"/>
      <c r="F11" s="221"/>
      <c r="G11" s="221"/>
      <c r="H11" s="221"/>
      <c r="I11" s="221"/>
      <c r="J11" s="222"/>
    </row>
    <row r="12" spans="1:10"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>
      <c r="B16" s="223"/>
      <c r="C16" s="224"/>
      <c r="D16" s="224"/>
      <c r="E16" s="224"/>
      <c r="F16" s="224"/>
      <c r="G16" s="224"/>
      <c r="H16" s="224"/>
      <c r="I16" s="224"/>
      <c r="J16" s="225"/>
    </row>
    <row r="17" spans="2:10">
      <c r="B17" s="223"/>
      <c r="C17" s="224"/>
      <c r="D17" s="224"/>
      <c r="E17" s="224"/>
      <c r="F17" s="224"/>
      <c r="G17" s="224"/>
      <c r="H17" s="224"/>
      <c r="I17" s="224"/>
      <c r="J17" s="225"/>
    </row>
    <row r="18" spans="2:10">
      <c r="B18" s="223"/>
      <c r="C18" s="224"/>
      <c r="D18" s="224"/>
      <c r="E18" s="224"/>
      <c r="F18" s="224"/>
      <c r="G18" s="224"/>
      <c r="H18" s="224"/>
      <c r="I18" s="224"/>
      <c r="J18" s="225"/>
    </row>
    <row r="19" spans="2:10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0">
      <c r="B20" s="226"/>
      <c r="C20" s="227"/>
      <c r="D20" s="227"/>
      <c r="E20" s="227"/>
      <c r="F20" s="227"/>
      <c r="G20" s="227"/>
      <c r="H20" s="227"/>
      <c r="I20" s="227"/>
      <c r="J20" s="228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50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B11:J20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0B00-000000000000}">
      <formula1>"A,B,C,D,E,F"</formula1>
    </dataValidation>
  </dataValidations>
  <hyperlinks>
    <hyperlink ref="I1:J2" location="'Main Page'!A1" display="Back to Main Page" xr:uid="{00000000-0004-0000-0B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J36"/>
  <sheetViews>
    <sheetView showGridLines="0" showRowColHeaders="0" workbookViewId="0">
      <selection activeCell="B25" sqref="B25:D25"/>
    </sheetView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117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118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Breakdown'!H6</f>
        <v>350000.00000000006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Breakdown'!H7</f>
        <v>7.0000000000000007E-2</v>
      </c>
      <c r="F7" s="130"/>
      <c r="G7" s="207" t="s">
        <v>89</v>
      </c>
      <c r="H7" s="207"/>
      <c r="I7" s="151">
        <f>'Monthly Budget Breakdown'!H8</f>
        <v>128.67646923374613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Breakdown'!H9</f>
        <v>41.562499562500008</v>
      </c>
      <c r="F8" s="130"/>
      <c r="G8" s="207" t="s">
        <v>91</v>
      </c>
      <c r="H8" s="207"/>
      <c r="I8" s="152">
        <f>'Monthly Budget Breakdown'!H10</f>
        <v>35000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  <mergeCell ref="B32:D32"/>
    <mergeCell ref="F32:G32"/>
    <mergeCell ref="I32:J32"/>
    <mergeCell ref="B33:D33"/>
    <mergeCell ref="F33:G33"/>
    <mergeCell ref="I33:J33"/>
    <mergeCell ref="B30:D30"/>
    <mergeCell ref="F30:G30"/>
    <mergeCell ref="I30:J30"/>
    <mergeCell ref="B31:D31"/>
    <mergeCell ref="F31:G31"/>
    <mergeCell ref="I31:J31"/>
    <mergeCell ref="B28:D28"/>
    <mergeCell ref="F28:G28"/>
    <mergeCell ref="I28:J28"/>
    <mergeCell ref="B29:D29"/>
    <mergeCell ref="F29:G29"/>
    <mergeCell ref="I29:J29"/>
    <mergeCell ref="B26:D26"/>
    <mergeCell ref="F26:G26"/>
    <mergeCell ref="I26:J26"/>
    <mergeCell ref="B27:D27"/>
    <mergeCell ref="F27:G27"/>
    <mergeCell ref="I27:J27"/>
    <mergeCell ref="B24:D24"/>
    <mergeCell ref="F24:G24"/>
    <mergeCell ref="I24:J24"/>
    <mergeCell ref="B25:D25"/>
    <mergeCell ref="F25:G25"/>
    <mergeCell ref="I25:J25"/>
    <mergeCell ref="B8:D8"/>
    <mergeCell ref="G8:H8"/>
    <mergeCell ref="B10:F10"/>
    <mergeCell ref="B23:F23"/>
    <mergeCell ref="B5:G5"/>
    <mergeCell ref="B6:D6"/>
    <mergeCell ref="B7:D7"/>
    <mergeCell ref="G7:H7"/>
  </mergeCells>
  <phoneticPr fontId="8" type="noConversion"/>
  <dataValidations count="1">
    <dataValidation type="list" allowBlank="1" showInputMessage="1" showErrorMessage="1" sqref="H25:H36" xr:uid="{00000000-0002-0000-0C00-000000000000}">
      <formula1>"A,B,C,D,E,F"</formula1>
    </dataValidation>
  </dataValidations>
  <hyperlinks>
    <hyperlink ref="I1:J2" location="'Main Page'!A1" display="Back to Main Page" xr:uid="{00000000-0004-0000-0C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119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120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Breakdown'!I6</f>
        <v>400000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Breakdown'!I7</f>
        <v>0.08</v>
      </c>
      <c r="F7" s="130"/>
      <c r="G7" s="207" t="s">
        <v>89</v>
      </c>
      <c r="H7" s="207"/>
      <c r="I7" s="151">
        <f>'Monthly Budget Breakdown'!I8</f>
        <v>147.05882198142416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Breakdown'!I9</f>
        <v>47.499999500000001</v>
      </c>
      <c r="F8" s="130"/>
      <c r="G8" s="207" t="s">
        <v>91</v>
      </c>
      <c r="H8" s="207"/>
      <c r="I8" s="152">
        <f>'Monthly Budget Breakdown'!I10</f>
        <v>40000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0D00-000000000000}">
      <formula1>"A,B,C,D,E,F"</formula1>
    </dataValidation>
  </dataValidations>
  <hyperlinks>
    <hyperlink ref="I1:J2" location="'Main Page'!A1" display="Back to Main Page" xr:uid="{00000000-0004-0000-0D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</sheetPr>
  <dimension ref="A1:J36"/>
  <sheetViews>
    <sheetView showGridLines="0" showRowColHeaders="0" workbookViewId="0">
      <selection activeCell="I1" sqref="I1:J2"/>
    </sheetView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121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122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Breakdown'!J6</f>
        <v>450000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Breakdown'!J7</f>
        <v>0.09</v>
      </c>
      <c r="F7" s="130"/>
      <c r="G7" s="207" t="s">
        <v>89</v>
      </c>
      <c r="H7" s="207"/>
      <c r="I7" s="151">
        <f>'Monthly Budget Breakdown'!J8</f>
        <v>165.44117472910216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Breakdown'!J9</f>
        <v>53.437499437500001</v>
      </c>
      <c r="F8" s="130"/>
      <c r="G8" s="207" t="s">
        <v>91</v>
      </c>
      <c r="H8" s="207"/>
      <c r="I8" s="152">
        <f>'Monthly Budget Breakdown'!J10</f>
        <v>45000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  <mergeCell ref="B32:D32"/>
    <mergeCell ref="F32:G32"/>
    <mergeCell ref="I32:J32"/>
    <mergeCell ref="B33:D33"/>
    <mergeCell ref="F33:G33"/>
    <mergeCell ref="I33:J33"/>
    <mergeCell ref="B30:D30"/>
    <mergeCell ref="F30:G30"/>
    <mergeCell ref="I30:J30"/>
    <mergeCell ref="B31:D31"/>
    <mergeCell ref="F31:G31"/>
    <mergeCell ref="I31:J31"/>
    <mergeCell ref="B28:D28"/>
    <mergeCell ref="F28:G28"/>
    <mergeCell ref="I28:J28"/>
    <mergeCell ref="B29:D29"/>
    <mergeCell ref="F29:G29"/>
    <mergeCell ref="I29:J29"/>
    <mergeCell ref="B26:D26"/>
    <mergeCell ref="F26:G26"/>
    <mergeCell ref="I26:J26"/>
    <mergeCell ref="B27:D27"/>
    <mergeCell ref="F27:G27"/>
    <mergeCell ref="I27:J27"/>
    <mergeCell ref="B24:D24"/>
    <mergeCell ref="F24:G24"/>
    <mergeCell ref="I24:J24"/>
    <mergeCell ref="B25:D25"/>
    <mergeCell ref="F25:G25"/>
    <mergeCell ref="I25:J25"/>
    <mergeCell ref="B8:D8"/>
    <mergeCell ref="G8:H8"/>
    <mergeCell ref="B10:F10"/>
    <mergeCell ref="B23:F23"/>
    <mergeCell ref="B5:G5"/>
    <mergeCell ref="B6:D6"/>
    <mergeCell ref="B7:D7"/>
    <mergeCell ref="G7:H7"/>
  </mergeCells>
  <phoneticPr fontId="8" type="noConversion"/>
  <dataValidations count="1">
    <dataValidation type="list" allowBlank="1" showInputMessage="1" showErrorMessage="1" sqref="H25:H36" xr:uid="{00000000-0002-0000-0E00-000000000000}">
      <formula1>"A,B,C,D,E,F"</formula1>
    </dataValidation>
  </dataValidations>
  <hyperlinks>
    <hyperlink ref="I1:J2" location="'Main Page'!A1" display="Back to Main Page" xr:uid="{00000000-0004-0000-0E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3"/>
  </sheetPr>
  <dimension ref="A1:J36"/>
  <sheetViews>
    <sheetView showGridLines="0" showRowColHeaders="0" workbookViewId="0">
      <selection activeCell="I1" sqref="I1:J2"/>
    </sheetView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123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124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Breakdown'!K6</f>
        <v>500000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Breakdown'!K7</f>
        <v>0.1</v>
      </c>
      <c r="F7" s="130"/>
      <c r="G7" s="207" t="s">
        <v>89</v>
      </c>
      <c r="H7" s="207"/>
      <c r="I7" s="151">
        <f>'Monthly Budget Breakdown'!K8</f>
        <v>183.82352747678021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Breakdown'!K9</f>
        <v>59.374999375000009</v>
      </c>
      <c r="F8" s="130"/>
      <c r="G8" s="207" t="s">
        <v>91</v>
      </c>
      <c r="H8" s="207"/>
      <c r="I8" s="152">
        <f>'Monthly Budget Breakdown'!K10</f>
        <v>50000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0F00-000000000000}">
      <formula1>"A,B,C,D,E,F"</formula1>
    </dataValidation>
  </dataValidations>
  <hyperlinks>
    <hyperlink ref="I1:J2" location="'Main Page'!A1" display="Back to Main Page" xr:uid="{00000000-0004-0000-0F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125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126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Breakdown'!L6</f>
        <v>450000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Breakdown'!L7</f>
        <v>0.09</v>
      </c>
      <c r="F7" s="130"/>
      <c r="G7" s="207" t="s">
        <v>89</v>
      </c>
      <c r="H7" s="207"/>
      <c r="I7" s="151">
        <f>'Monthly Budget Breakdown'!L8</f>
        <v>165.44117472910216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Breakdown'!L9</f>
        <v>53.437499437500001</v>
      </c>
      <c r="F8" s="130"/>
      <c r="G8" s="207" t="s">
        <v>91</v>
      </c>
      <c r="H8" s="207"/>
      <c r="I8" s="152">
        <f>'Monthly Budget Breakdown'!L10</f>
        <v>45000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  <mergeCell ref="B32:D32"/>
    <mergeCell ref="F32:G32"/>
    <mergeCell ref="I32:J32"/>
    <mergeCell ref="B33:D33"/>
    <mergeCell ref="F33:G33"/>
    <mergeCell ref="I33:J33"/>
    <mergeCell ref="B30:D30"/>
    <mergeCell ref="F30:G30"/>
    <mergeCell ref="I30:J30"/>
    <mergeCell ref="B31:D31"/>
    <mergeCell ref="F31:G31"/>
    <mergeCell ref="I31:J31"/>
    <mergeCell ref="B28:D28"/>
    <mergeCell ref="F28:G28"/>
    <mergeCell ref="I28:J28"/>
    <mergeCell ref="B29:D29"/>
    <mergeCell ref="F29:G29"/>
    <mergeCell ref="I29:J29"/>
    <mergeCell ref="B26:D26"/>
    <mergeCell ref="F26:G26"/>
    <mergeCell ref="I26:J26"/>
    <mergeCell ref="B27:D27"/>
    <mergeCell ref="F27:G27"/>
    <mergeCell ref="I27:J27"/>
    <mergeCell ref="B24:D24"/>
    <mergeCell ref="F24:G24"/>
    <mergeCell ref="I24:J24"/>
    <mergeCell ref="B25:D25"/>
    <mergeCell ref="F25:G25"/>
    <mergeCell ref="I25:J25"/>
    <mergeCell ref="B8:D8"/>
    <mergeCell ref="G8:H8"/>
    <mergeCell ref="B10:F10"/>
    <mergeCell ref="B23:F23"/>
    <mergeCell ref="B5:G5"/>
    <mergeCell ref="B6:D6"/>
    <mergeCell ref="B7:D7"/>
    <mergeCell ref="G7:H7"/>
  </mergeCells>
  <phoneticPr fontId="8" type="noConversion"/>
  <dataValidations count="1">
    <dataValidation type="list" allowBlank="1" showInputMessage="1" showErrorMessage="1" sqref="H25:H36" xr:uid="{00000000-0002-0000-1000-000000000000}">
      <formula1>"A,B,C,D,E,F"</formula1>
    </dataValidation>
  </dataValidations>
  <hyperlinks>
    <hyperlink ref="I1:J2" location="'Main Page'!A1" display="Back to Main Page" xr:uid="{00000000-0004-0000-10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127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128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Breakdown'!M6</f>
        <v>350000.00000000006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Breakdown'!M7</f>
        <v>7.0000000000000007E-2</v>
      </c>
      <c r="F7" s="130"/>
      <c r="G7" s="207" t="s">
        <v>89</v>
      </c>
      <c r="H7" s="207"/>
      <c r="I7" s="151">
        <f>'Monthly Budget Breakdown'!M8</f>
        <v>128.67646923374613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Breakdown'!M9</f>
        <v>41.562499562500008</v>
      </c>
      <c r="F8" s="130"/>
      <c r="G8" s="207" t="s">
        <v>91</v>
      </c>
      <c r="H8" s="207"/>
      <c r="I8" s="152">
        <f>'Monthly Budget Breakdown'!M10</f>
        <v>35000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18"/>
      <c r="J11" s="15"/>
    </row>
    <row r="12" spans="1:10">
      <c r="B12" s="18"/>
      <c r="J12" s="15"/>
    </row>
    <row r="13" spans="1:10">
      <c r="B13" s="18"/>
      <c r="J13" s="15"/>
    </row>
    <row r="14" spans="1:10">
      <c r="B14" s="18"/>
      <c r="J14" s="15"/>
    </row>
    <row r="15" spans="1:10">
      <c r="B15" s="18"/>
      <c r="J15" s="15"/>
    </row>
    <row r="16" spans="1:10">
      <c r="B16" s="18"/>
      <c r="J16" s="15"/>
    </row>
    <row r="17" spans="2:10">
      <c r="B17" s="18"/>
      <c r="J17" s="15"/>
    </row>
    <row r="18" spans="2:10">
      <c r="B18" s="18"/>
      <c r="J18" s="15"/>
    </row>
    <row r="19" spans="2:10">
      <c r="B19" s="18"/>
      <c r="J19" s="15"/>
    </row>
    <row r="20" spans="2:10">
      <c r="B20" s="18"/>
      <c r="J20" s="15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49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1100-000000000000}">
      <formula1>"A,B,C,D,E,F"</formula1>
    </dataValidation>
  </dataValidations>
  <hyperlinks>
    <hyperlink ref="I1:J2" location="'Main Page'!A1" display="Back to Main Page" xr:uid="{00000000-0004-0000-11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Reserved&amp;10.&amp;R&amp;"Arial,Italic"Courtesy of:&amp;"Arial,Regular"
&amp;G
&amp;"Arial,Bold"www.marketsharp.com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43"/>
    <pageSetUpPr autoPageBreaks="0"/>
  </sheetPr>
  <dimension ref="A1:F37"/>
  <sheetViews>
    <sheetView showGridLines="0" showRowColHeaders="0" workbookViewId="0">
      <selection activeCell="D1" sqref="D1:D2"/>
    </sheetView>
  </sheetViews>
  <sheetFormatPr defaultRowHeight="12.75"/>
  <cols>
    <col min="1" max="1" width="4" customWidth="1"/>
    <col min="2" max="2" width="61.140625" style="2" customWidth="1"/>
    <col min="3" max="3" width="9.85546875" customWidth="1"/>
    <col min="4" max="4" width="18.42578125" customWidth="1"/>
    <col min="5" max="5" width="3.7109375" customWidth="1"/>
  </cols>
  <sheetData>
    <row r="1" spans="1:5">
      <c r="A1" s="45"/>
      <c r="D1" s="168" t="s">
        <v>0</v>
      </c>
    </row>
    <row r="2" spans="1:5" ht="13.5" thickBot="1">
      <c r="D2" s="169"/>
    </row>
    <row r="3" spans="1:5" ht="13.5" thickBot="1"/>
    <row r="4" spans="1:5">
      <c r="B4" s="166" t="s">
        <v>1</v>
      </c>
      <c r="C4" s="96"/>
      <c r="D4" s="97"/>
      <c r="E4" s="99"/>
    </row>
    <row r="5" spans="1:5">
      <c r="B5" s="167"/>
      <c r="C5" s="98"/>
      <c r="D5" s="75"/>
      <c r="E5" s="100"/>
    </row>
    <row r="6" spans="1:5">
      <c r="B6" s="101"/>
      <c r="C6" s="74"/>
      <c r="D6" s="74"/>
      <c r="E6" s="102" t="s">
        <v>2</v>
      </c>
    </row>
    <row r="7" spans="1:5">
      <c r="B7" s="101"/>
      <c r="C7" s="74"/>
      <c r="D7" s="74"/>
      <c r="E7" s="100"/>
    </row>
    <row r="8" spans="1:5" ht="15">
      <c r="B8" s="103" t="s">
        <v>3</v>
      </c>
      <c r="C8" s="4"/>
      <c r="D8" s="4"/>
      <c r="E8" s="104"/>
    </row>
    <row r="9" spans="1:5">
      <c r="B9" s="105"/>
      <c r="C9" s="4"/>
      <c r="D9" s="4"/>
      <c r="E9" s="104"/>
    </row>
    <row r="10" spans="1:5" ht="18">
      <c r="B10" s="105" t="s">
        <v>4</v>
      </c>
      <c r="C10" s="4"/>
      <c r="D10" s="40">
        <v>5000000</v>
      </c>
      <c r="E10" s="104"/>
    </row>
    <row r="11" spans="1:5" ht="18">
      <c r="B11" s="165" t="s">
        <v>5</v>
      </c>
      <c r="C11" s="4"/>
      <c r="D11" s="41">
        <v>0.1</v>
      </c>
      <c r="E11" s="104"/>
    </row>
    <row r="12" spans="1:5" ht="18">
      <c r="B12" s="105" t="s">
        <v>6</v>
      </c>
      <c r="C12" s="4"/>
      <c r="D12" s="42">
        <v>8000</v>
      </c>
      <c r="E12" s="104"/>
    </row>
    <row r="13" spans="1:5" ht="18">
      <c r="B13" s="105" t="s">
        <v>7</v>
      </c>
      <c r="C13" s="4"/>
      <c r="D13" s="41">
        <v>0.34</v>
      </c>
      <c r="E13" s="104"/>
    </row>
    <row r="14" spans="1:5" ht="18">
      <c r="B14" s="165" t="s">
        <v>8</v>
      </c>
      <c r="C14" s="4"/>
      <c r="D14" s="41">
        <v>0.05</v>
      </c>
      <c r="E14" s="104"/>
    </row>
    <row r="15" spans="1:5" ht="18">
      <c r="B15" s="105" t="s">
        <v>9</v>
      </c>
      <c r="C15" s="4"/>
      <c r="D15" s="41">
        <v>0.05</v>
      </c>
      <c r="E15" s="104"/>
    </row>
    <row r="16" spans="1:5" ht="23.25" customHeight="1">
      <c r="B16" s="105" t="s">
        <v>10</v>
      </c>
      <c r="C16" s="4"/>
      <c r="D16" s="43">
        <v>4</v>
      </c>
      <c r="E16" s="104"/>
    </row>
    <row r="17" spans="2:6" ht="7.5" customHeight="1">
      <c r="B17" s="109"/>
      <c r="C17" s="98"/>
      <c r="D17" s="110"/>
      <c r="E17" s="111"/>
    </row>
    <row r="18" spans="2:6" ht="15" customHeight="1">
      <c r="B18" s="129" t="s">
        <v>11</v>
      </c>
      <c r="C18" s="130"/>
      <c r="D18" s="131"/>
      <c r="E18" s="132"/>
    </row>
    <row r="19" spans="2:6" ht="12.75" customHeight="1">
      <c r="B19" s="133"/>
      <c r="C19" s="130"/>
      <c r="D19" s="131"/>
      <c r="E19" s="132"/>
      <c r="F19" s="1"/>
    </row>
    <row r="20" spans="2:6" ht="18">
      <c r="B20" s="133" t="s">
        <v>12</v>
      </c>
      <c r="C20" s="130"/>
      <c r="D20" s="134">
        <f>D10</f>
        <v>5000000</v>
      </c>
      <c r="E20" s="132"/>
    </row>
    <row r="21" spans="2:6" ht="18">
      <c r="B21" s="133" t="s">
        <v>13</v>
      </c>
      <c r="C21" s="130"/>
      <c r="D21" s="134">
        <f>D10*(1-D15)</f>
        <v>4750000</v>
      </c>
      <c r="E21" s="132"/>
    </row>
    <row r="22" spans="2:6" ht="18">
      <c r="B22" s="133" t="s">
        <v>14</v>
      </c>
      <c r="C22" s="130"/>
      <c r="D22" s="135">
        <f>(D21-D15)/D12</f>
        <v>593.74999375000004</v>
      </c>
      <c r="E22" s="132"/>
    </row>
    <row r="23" spans="2:6" ht="18">
      <c r="B23" s="133" t="s">
        <v>15</v>
      </c>
      <c r="C23" s="130"/>
      <c r="D23" s="135">
        <f>D22/52</f>
        <v>11.418269110576924</v>
      </c>
      <c r="E23" s="132"/>
    </row>
    <row r="24" spans="2:6" ht="18">
      <c r="B24" s="133" t="s">
        <v>16</v>
      </c>
      <c r="C24" s="130"/>
      <c r="D24" s="136">
        <f>D22/(D13*(1-D14))</f>
        <v>1838.2352747678019</v>
      </c>
      <c r="E24" s="137"/>
    </row>
    <row r="25" spans="2:6" ht="18">
      <c r="B25" s="133" t="s">
        <v>17</v>
      </c>
      <c r="C25" s="130"/>
      <c r="D25" s="138">
        <f>D24/52</f>
        <v>35.350678360919268</v>
      </c>
      <c r="E25" s="132"/>
    </row>
    <row r="26" spans="2:6" ht="18">
      <c r="B26" s="133" t="s">
        <v>18</v>
      </c>
      <c r="C26" s="130"/>
      <c r="D26" s="138">
        <f>D25/5</f>
        <v>7.070135672183854</v>
      </c>
      <c r="E26" s="132"/>
    </row>
    <row r="27" spans="2:6" ht="18">
      <c r="B27" s="133" t="s">
        <v>19</v>
      </c>
      <c r="C27" s="130"/>
      <c r="D27" s="138">
        <f>D25/D16</f>
        <v>8.837669590229817</v>
      </c>
      <c r="E27" s="132"/>
    </row>
    <row r="28" spans="2:6" ht="18">
      <c r="B28" s="133" t="s">
        <v>20</v>
      </c>
      <c r="C28" s="130"/>
      <c r="D28" s="138">
        <f>D27/5</f>
        <v>1.7675339180459635</v>
      </c>
      <c r="E28" s="132"/>
    </row>
    <row r="29" spans="2:6" ht="18">
      <c r="B29" s="133" t="s">
        <v>21</v>
      </c>
      <c r="C29" s="130"/>
      <c r="D29" s="134">
        <f>D10*D11</f>
        <v>500000</v>
      </c>
      <c r="E29" s="132"/>
    </row>
    <row r="30" spans="2:6" ht="18">
      <c r="B30" s="133" t="s">
        <v>22</v>
      </c>
      <c r="C30" s="130"/>
      <c r="D30" s="139">
        <f>D29/D21</f>
        <v>0.10526315789473684</v>
      </c>
      <c r="E30" s="132"/>
    </row>
    <row r="31" spans="2:6" ht="18">
      <c r="B31" s="133" t="s">
        <v>23</v>
      </c>
      <c r="C31" s="130"/>
      <c r="D31" s="134">
        <f>D29/D24</f>
        <v>272.00000286315793</v>
      </c>
      <c r="E31" s="132"/>
    </row>
    <row r="32" spans="2:6" ht="18">
      <c r="B32" s="133" t="s">
        <v>24</v>
      </c>
      <c r="C32" s="130"/>
      <c r="D32" s="134">
        <f>D29/D22</f>
        <v>842.10527202216065</v>
      </c>
      <c r="E32" s="132"/>
    </row>
    <row r="33" spans="2:5">
      <c r="B33" s="133"/>
      <c r="C33" s="130"/>
      <c r="D33" s="130"/>
      <c r="E33" s="132"/>
    </row>
    <row r="34" spans="2:5">
      <c r="B34" s="140" t="s">
        <v>25</v>
      </c>
      <c r="C34" s="130"/>
      <c r="D34" s="130"/>
      <c r="E34" s="132"/>
    </row>
    <row r="35" spans="2:5" ht="13.5" thickBot="1">
      <c r="B35" s="141"/>
      <c r="C35" s="142"/>
      <c r="D35" s="142"/>
      <c r="E35" s="143"/>
    </row>
    <row r="36" spans="2:5">
      <c r="E36" s="45"/>
    </row>
    <row r="37" spans="2:5">
      <c r="B37" s="114"/>
    </row>
  </sheetData>
  <sheetProtection algorithmName="SHA-512" hashValue="qGNxYLJKfs3Xyp8eRMbHWOengng4K70OVSENHaQxQg4I/OVtSWl/1xrYF/fYmqEHzfSQ/Jf31nkFC2dl5m1iLw==" saltValue="zPFgB6XJriS69ua3xcEqkg==" spinCount="100000" sheet="1" objects="1" scenarios="1" selectLockedCells="1"/>
  <mergeCells count="2">
    <mergeCell ref="B4:B5"/>
    <mergeCell ref="D1:D2"/>
  </mergeCells>
  <phoneticPr fontId="0" type="noConversion"/>
  <hyperlinks>
    <hyperlink ref="D1:D2" location="'Main Page'!A1" display="Back to Main Page" xr:uid="{00000000-0004-0000-0100-000000000000}"/>
  </hyperlinks>
  <printOptions horizontalCentered="1" verticalCentered="1"/>
  <pageMargins left="0.25" right="0.25" top="1" bottom="1" header="0.25" footer="0.25"/>
  <pageSetup orientation="portrait" r:id="rId1"/>
  <headerFooter alignWithMargins="0">
    <oddHeader>&amp;R&amp;D</oddHeader>
    <oddFooter>&amp;L&amp;8© 2005, Advanced Mktg. Concepts 
All Rights Reserved.&amp;R&amp;"Arial,Italic"Courtesy of:&amp;"Arial,Regular"
&amp;G
&amp;"Arial,Bold"www.marketsharp.com</oddFooter>
  </headerFooter>
  <ignoredErrors>
    <ignoredError sqref="D24 D2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3"/>
    <pageSetUpPr fitToPage="1"/>
  </sheetPr>
  <dimension ref="A1:O39"/>
  <sheetViews>
    <sheetView showGridLines="0" zoomScale="82" zoomScaleNormal="82" workbookViewId="0">
      <selection activeCell="B1" sqref="B1:C2"/>
    </sheetView>
  </sheetViews>
  <sheetFormatPr defaultRowHeight="12.75"/>
  <cols>
    <col min="1" max="1" width="26.5703125" customWidth="1"/>
    <col min="2" max="13" width="13.85546875" customWidth="1"/>
    <col min="14" max="14" width="14.140625" customWidth="1"/>
  </cols>
  <sheetData>
    <row r="1" spans="1:15">
      <c r="A1" s="45"/>
      <c r="B1" s="173" t="s">
        <v>0</v>
      </c>
      <c r="C1" s="174"/>
      <c r="M1" s="173" t="s">
        <v>0</v>
      </c>
      <c r="N1" s="174"/>
    </row>
    <row r="2" spans="1:15" ht="13.5" thickBot="1">
      <c r="B2" s="175"/>
      <c r="C2" s="176"/>
      <c r="M2" s="175"/>
      <c r="N2" s="176"/>
    </row>
    <row r="3" spans="1:15" ht="13.5" thickBot="1"/>
    <row r="4" spans="1:15" ht="40.5" customHeight="1">
      <c r="A4" s="170" t="s">
        <v>26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45"/>
    </row>
    <row r="5" spans="1:15" ht="27" customHeight="1" thickBot="1">
      <c r="A5" s="235"/>
      <c r="B5" s="236" t="s">
        <v>27</v>
      </c>
      <c r="C5" s="236" t="s">
        <v>28</v>
      </c>
      <c r="D5" s="236" t="s">
        <v>29</v>
      </c>
      <c r="E5" s="236" t="s">
        <v>30</v>
      </c>
      <c r="F5" s="236" t="s">
        <v>31</v>
      </c>
      <c r="G5" s="236" t="s">
        <v>32</v>
      </c>
      <c r="H5" s="236" t="s">
        <v>33</v>
      </c>
      <c r="I5" s="236" t="s">
        <v>34</v>
      </c>
      <c r="J5" s="236" t="s">
        <v>35</v>
      </c>
      <c r="K5" s="236" t="s">
        <v>36</v>
      </c>
      <c r="L5" s="236" t="s">
        <v>37</v>
      </c>
      <c r="M5" s="236" t="s">
        <v>38</v>
      </c>
      <c r="N5" s="237" t="s">
        <v>39</v>
      </c>
    </row>
    <row r="6" spans="1:15" ht="24.95" customHeight="1" thickBot="1">
      <c r="A6" s="16" t="s">
        <v>40</v>
      </c>
      <c r="B6" s="6">
        <f>'Annual Breakdown'!D10*B7</f>
        <v>300000</v>
      </c>
      <c r="C6" s="7">
        <f>'Annual Breakdown'!D10*C7</f>
        <v>350000.00000000006</v>
      </c>
      <c r="D6" s="6">
        <f>'Annual Breakdown'!D10*D7</f>
        <v>400000</v>
      </c>
      <c r="E6" s="6">
        <f>'Annual Breakdown'!D10*E7</f>
        <v>500000</v>
      </c>
      <c r="F6" s="6">
        <f>'Annual Breakdown'!D10*F7</f>
        <v>500000</v>
      </c>
      <c r="G6" s="6">
        <f>'Annual Breakdown'!D10*G7</f>
        <v>450000</v>
      </c>
      <c r="H6" s="6">
        <f>'Annual Breakdown'!D10*H7</f>
        <v>350000.00000000006</v>
      </c>
      <c r="I6" s="6">
        <f>'Annual Breakdown'!D10*I7</f>
        <v>400000</v>
      </c>
      <c r="J6" s="6">
        <f>'Annual Breakdown'!D10*J7</f>
        <v>450000</v>
      </c>
      <c r="K6" s="6">
        <f>'Annual Breakdown'!D10*K7</f>
        <v>500000</v>
      </c>
      <c r="L6" s="6">
        <f>'Annual Breakdown'!D10*L7</f>
        <v>450000</v>
      </c>
      <c r="M6" s="6">
        <f>'Annual Breakdown'!D10*M7</f>
        <v>350000.00000000006</v>
      </c>
      <c r="N6" s="26">
        <f>SUM(B6:M6)</f>
        <v>5000000</v>
      </c>
    </row>
    <row r="7" spans="1:15" ht="24.95" customHeight="1" thickBot="1">
      <c r="A7" s="44" t="s">
        <v>41</v>
      </c>
      <c r="B7" s="39">
        <v>0.06</v>
      </c>
      <c r="C7" s="39">
        <v>7.0000000000000007E-2</v>
      </c>
      <c r="D7" s="39">
        <v>0.08</v>
      </c>
      <c r="E7" s="39">
        <v>0.1</v>
      </c>
      <c r="F7" s="39">
        <v>0.1</v>
      </c>
      <c r="G7" s="39">
        <v>0.09</v>
      </c>
      <c r="H7" s="39">
        <v>7.0000000000000007E-2</v>
      </c>
      <c r="I7" s="39">
        <v>0.08</v>
      </c>
      <c r="J7" s="39">
        <v>0.09</v>
      </c>
      <c r="K7" s="39">
        <v>0.1</v>
      </c>
      <c r="L7" s="39">
        <v>0.09</v>
      </c>
      <c r="M7" s="39">
        <v>7.0000000000000007E-2</v>
      </c>
      <c r="N7" s="28">
        <f>SUM(B7:M7)</f>
        <v>1</v>
      </c>
    </row>
    <row r="8" spans="1:15" ht="24.95" customHeight="1">
      <c r="A8" s="17" t="s">
        <v>42</v>
      </c>
      <c r="B8" s="29">
        <f>'Annual Breakdown'!D24*B7</f>
        <v>110.29411648606811</v>
      </c>
      <c r="C8" s="29">
        <f>'Annual Breakdown'!D24*C7</f>
        <v>128.67646923374613</v>
      </c>
      <c r="D8" s="29">
        <f>'Annual Breakdown'!D24*D7</f>
        <v>147.05882198142416</v>
      </c>
      <c r="E8" s="29">
        <f>'Annual Breakdown'!D24*E7</f>
        <v>183.82352747678021</v>
      </c>
      <c r="F8" s="29">
        <f>'Annual Breakdown'!D24*F7</f>
        <v>183.82352747678021</v>
      </c>
      <c r="G8" s="29">
        <f>'Annual Breakdown'!D24*G7</f>
        <v>165.44117472910216</v>
      </c>
      <c r="H8" s="29">
        <f>'Annual Breakdown'!D24*H7</f>
        <v>128.67646923374613</v>
      </c>
      <c r="I8" s="29">
        <f>'Annual Breakdown'!D24*I7</f>
        <v>147.05882198142416</v>
      </c>
      <c r="J8" s="29">
        <f>'Annual Breakdown'!D24*J7</f>
        <v>165.44117472910216</v>
      </c>
      <c r="K8" s="29">
        <f>'Annual Breakdown'!D24*K7</f>
        <v>183.82352747678021</v>
      </c>
      <c r="L8" s="29">
        <f>'Annual Breakdown'!D24*L7</f>
        <v>165.44117472910216</v>
      </c>
      <c r="M8" s="29">
        <f>'Annual Breakdown'!D24*M7</f>
        <v>128.67646923374613</v>
      </c>
      <c r="N8" s="12">
        <f>SUM(B8:M8)</f>
        <v>1838.2352747678017</v>
      </c>
    </row>
    <row r="9" spans="1:15" ht="24.95" customHeight="1">
      <c r="A9" s="17" t="s">
        <v>43</v>
      </c>
      <c r="B9" s="11">
        <f>'Annual Breakdown'!D22*B7</f>
        <v>35.624999625000001</v>
      </c>
      <c r="C9" s="11">
        <f>'Annual Breakdown'!D22*C7</f>
        <v>41.562499562500008</v>
      </c>
      <c r="D9" s="11">
        <f>'Annual Breakdown'!D22*D7</f>
        <v>47.499999500000001</v>
      </c>
      <c r="E9" s="11">
        <f>'Annual Breakdown'!D22*E7</f>
        <v>59.374999375000009</v>
      </c>
      <c r="F9" s="11">
        <f>'Annual Breakdown'!D22*F7</f>
        <v>59.374999375000009</v>
      </c>
      <c r="G9" s="11">
        <f>'Annual Breakdown'!D22*G7</f>
        <v>53.437499437500001</v>
      </c>
      <c r="H9" s="11">
        <f>'Annual Breakdown'!D22*H7</f>
        <v>41.562499562500008</v>
      </c>
      <c r="I9" s="11">
        <f>'Annual Breakdown'!D22*I7</f>
        <v>47.499999500000001</v>
      </c>
      <c r="J9" s="11">
        <f>'Annual Breakdown'!D22*J7</f>
        <v>53.437499437500001</v>
      </c>
      <c r="K9" s="11">
        <f>'Annual Breakdown'!D22*K7</f>
        <v>59.374999375000009</v>
      </c>
      <c r="L9" s="11">
        <f>'Annual Breakdown'!D22*L7</f>
        <v>53.437499437500001</v>
      </c>
      <c r="M9" s="11">
        <f>'Annual Breakdown'!D22*M7</f>
        <v>41.562499562500008</v>
      </c>
      <c r="N9" s="13">
        <f>SUM(B9:M9)</f>
        <v>593.74999375000004</v>
      </c>
    </row>
    <row r="10" spans="1:15" ht="24.95" customHeight="1">
      <c r="A10" s="17" t="s">
        <v>44</v>
      </c>
      <c r="B10" s="9">
        <f>'Annual Breakdown'!D29*B7</f>
        <v>30000</v>
      </c>
      <c r="C10" s="9">
        <f>'Annual Breakdown'!D29*C7</f>
        <v>35000</v>
      </c>
      <c r="D10" s="9">
        <f>'Annual Breakdown'!D29*D7</f>
        <v>40000</v>
      </c>
      <c r="E10" s="9">
        <f>'Annual Breakdown'!D29*E7</f>
        <v>50000</v>
      </c>
      <c r="F10" s="9">
        <f>'Annual Breakdown'!D29*F7</f>
        <v>50000</v>
      </c>
      <c r="G10" s="9">
        <f>'Annual Breakdown'!D29*G7</f>
        <v>45000</v>
      </c>
      <c r="H10" s="9">
        <f>'Annual Breakdown'!D29*H7</f>
        <v>35000</v>
      </c>
      <c r="I10" s="9">
        <f>'Annual Breakdown'!D29*I7</f>
        <v>40000</v>
      </c>
      <c r="J10" s="9">
        <f>'Annual Breakdown'!D29*J7</f>
        <v>45000</v>
      </c>
      <c r="K10" s="9">
        <f>'Annual Breakdown'!D29*K7</f>
        <v>50000</v>
      </c>
      <c r="L10" s="9">
        <f>'Annual Breakdown'!D29*L7</f>
        <v>45000</v>
      </c>
      <c r="M10" s="9">
        <f>'Annual Breakdown'!D29*M7</f>
        <v>35000</v>
      </c>
      <c r="N10" s="14">
        <f>SUM(B10:M10)</f>
        <v>500000</v>
      </c>
    </row>
    <row r="11" spans="1:15" ht="13.5" customHeight="1" thickBot="1">
      <c r="A11" s="1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5"/>
    </row>
    <row r="12" spans="1:15" ht="27" customHeight="1" thickBot="1">
      <c r="A12" s="86" t="s">
        <v>45</v>
      </c>
      <c r="B12" s="89" t="s">
        <v>46</v>
      </c>
      <c r="C12" s="89" t="s">
        <v>46</v>
      </c>
      <c r="D12" s="89" t="s">
        <v>46</v>
      </c>
      <c r="E12" s="89" t="s">
        <v>46</v>
      </c>
      <c r="F12" s="89" t="s">
        <v>46</v>
      </c>
      <c r="G12" s="89" t="s">
        <v>46</v>
      </c>
      <c r="H12" s="89" t="s">
        <v>46</v>
      </c>
      <c r="I12" s="89" t="s">
        <v>46</v>
      </c>
      <c r="J12" s="89" t="s">
        <v>46</v>
      </c>
      <c r="K12" s="89" t="s">
        <v>46</v>
      </c>
      <c r="L12" s="89" t="s">
        <v>46</v>
      </c>
      <c r="M12" s="89" t="s">
        <v>46</v>
      </c>
      <c r="N12" s="76" t="s">
        <v>47</v>
      </c>
    </row>
    <row r="13" spans="1:15" ht="15" customHeight="1">
      <c r="A13" s="87" t="s">
        <v>48</v>
      </c>
      <c r="B13" s="33">
        <v>3800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88">
        <f t="shared" ref="N13:N38" si="0">SUM(B13:M13)</f>
        <v>3800</v>
      </c>
    </row>
    <row r="14" spans="1:15" ht="15" customHeight="1">
      <c r="A14" s="27" t="s">
        <v>49</v>
      </c>
      <c r="B14" s="35">
        <v>4500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0">
        <f t="shared" si="0"/>
        <v>4500</v>
      </c>
    </row>
    <row r="15" spans="1:15" ht="15" customHeight="1">
      <c r="A15" s="27" t="s">
        <v>50</v>
      </c>
      <c r="B15" s="35">
        <v>2950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1">
        <f t="shared" si="0"/>
        <v>2950</v>
      </c>
    </row>
    <row r="16" spans="1:15" ht="15" customHeight="1">
      <c r="A16" s="27" t="s">
        <v>51</v>
      </c>
      <c r="B16" s="35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1">
        <f t="shared" si="0"/>
        <v>0</v>
      </c>
    </row>
    <row r="17" spans="1:14" ht="15" customHeight="1">
      <c r="A17" s="27" t="s">
        <v>52</v>
      </c>
      <c r="B17" s="35">
        <v>200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1">
        <f t="shared" si="0"/>
        <v>200</v>
      </c>
    </row>
    <row r="18" spans="1:14" ht="15" customHeight="1">
      <c r="A18" s="27" t="s">
        <v>53</v>
      </c>
      <c r="B18" s="35">
        <v>1800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1">
        <f t="shared" si="0"/>
        <v>1800</v>
      </c>
    </row>
    <row r="19" spans="1:14" ht="15" customHeight="1">
      <c r="A19" s="27" t="s">
        <v>54</v>
      </c>
      <c r="B19" s="35">
        <v>1200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1">
        <f t="shared" si="0"/>
        <v>1200</v>
      </c>
    </row>
    <row r="20" spans="1:14" ht="15" customHeight="1">
      <c r="A20" s="27" t="s">
        <v>55</v>
      </c>
      <c r="B20" s="35">
        <v>750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1">
        <f t="shared" si="0"/>
        <v>750</v>
      </c>
    </row>
    <row r="21" spans="1:14" ht="15" customHeight="1">
      <c r="A21" s="27" t="s">
        <v>56</v>
      </c>
      <c r="B21" s="35">
        <v>5500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1">
        <f t="shared" si="0"/>
        <v>5500</v>
      </c>
    </row>
    <row r="22" spans="1:14" ht="15" customHeight="1">
      <c r="A22" s="27" t="s">
        <v>57</v>
      </c>
      <c r="B22" s="35">
        <v>1300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1">
        <f t="shared" si="0"/>
        <v>1300</v>
      </c>
    </row>
    <row r="23" spans="1:14" ht="15" customHeight="1">
      <c r="A23" s="27" t="s">
        <v>58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1">
        <f t="shared" si="0"/>
        <v>0</v>
      </c>
    </row>
    <row r="24" spans="1:14" ht="15" customHeight="1">
      <c r="A24" s="27" t="s">
        <v>59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1">
        <f t="shared" si="0"/>
        <v>0</v>
      </c>
    </row>
    <row r="25" spans="1:14" ht="15" customHeight="1">
      <c r="A25" s="27" t="s">
        <v>60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1">
        <f t="shared" si="0"/>
        <v>0</v>
      </c>
    </row>
    <row r="26" spans="1:14" ht="15" customHeight="1">
      <c r="A26" s="27" t="s">
        <v>61</v>
      </c>
      <c r="B26" s="35">
        <v>400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1">
        <f t="shared" si="0"/>
        <v>400</v>
      </c>
    </row>
    <row r="27" spans="1:14" ht="15" customHeight="1">
      <c r="A27" s="27" t="s">
        <v>62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1">
        <f t="shared" si="0"/>
        <v>0</v>
      </c>
    </row>
    <row r="28" spans="1:14" ht="15" customHeight="1">
      <c r="A28" s="27" t="s">
        <v>63</v>
      </c>
      <c r="B28" s="35">
        <v>6000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1">
        <f t="shared" si="0"/>
        <v>6000</v>
      </c>
    </row>
    <row r="29" spans="1:14" ht="15" customHeight="1">
      <c r="A29" s="27" t="s">
        <v>64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1">
        <f t="shared" si="0"/>
        <v>0</v>
      </c>
    </row>
    <row r="30" spans="1:14" ht="15" customHeight="1">
      <c r="A30" s="27" t="s">
        <v>65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1">
        <f t="shared" si="0"/>
        <v>0</v>
      </c>
    </row>
    <row r="31" spans="1:14" ht="15" customHeight="1">
      <c r="A31" s="27" t="s">
        <v>66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1">
        <f t="shared" si="0"/>
        <v>0</v>
      </c>
    </row>
    <row r="32" spans="1:14" ht="15" customHeight="1">
      <c r="A32" s="27" t="s">
        <v>67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155">
        <v>0</v>
      </c>
      <c r="N32" s="31">
        <f t="shared" si="0"/>
        <v>0</v>
      </c>
    </row>
    <row r="33" spans="1:14" ht="15" customHeight="1">
      <c r="A33" s="27" t="s">
        <v>68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1">
        <f t="shared" si="0"/>
        <v>0</v>
      </c>
    </row>
    <row r="34" spans="1:14" ht="15" customHeight="1">
      <c r="A34" s="27" t="s">
        <v>69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2">
        <f t="shared" si="0"/>
        <v>0</v>
      </c>
    </row>
    <row r="35" spans="1:14" ht="15" customHeight="1" thickBot="1">
      <c r="A35" s="87" t="s">
        <v>70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2">
        <f t="shared" si="0"/>
        <v>0</v>
      </c>
    </row>
    <row r="36" spans="1:14" ht="15" customHeight="1">
      <c r="A36" s="46" t="s">
        <v>39</v>
      </c>
      <c r="B36" s="24">
        <f>SUM(B13:B35)</f>
        <v>28400</v>
      </c>
      <c r="C36" s="24">
        <f t="shared" ref="C36:M36" si="1">SUM(C13:C35)</f>
        <v>0</v>
      </c>
      <c r="D36" s="24">
        <f t="shared" si="1"/>
        <v>0</v>
      </c>
      <c r="E36" s="24">
        <f t="shared" si="1"/>
        <v>0</v>
      </c>
      <c r="F36" s="24">
        <f t="shared" si="1"/>
        <v>0</v>
      </c>
      <c r="G36" s="24">
        <f t="shared" si="1"/>
        <v>0</v>
      </c>
      <c r="H36" s="24">
        <f t="shared" si="1"/>
        <v>0</v>
      </c>
      <c r="I36" s="24">
        <f t="shared" si="1"/>
        <v>0</v>
      </c>
      <c r="J36" s="24">
        <f t="shared" si="1"/>
        <v>0</v>
      </c>
      <c r="K36" s="24">
        <f t="shared" si="1"/>
        <v>0</v>
      </c>
      <c r="L36" s="24">
        <f t="shared" si="1"/>
        <v>0</v>
      </c>
      <c r="M36" s="24">
        <f t="shared" si="1"/>
        <v>0</v>
      </c>
      <c r="N36" s="25">
        <f t="shared" si="0"/>
        <v>28400</v>
      </c>
    </row>
    <row r="37" spans="1:14" ht="15" customHeight="1">
      <c r="A37" s="19" t="s">
        <v>71</v>
      </c>
      <c r="B37" s="8">
        <f t="shared" ref="B37:M37" si="2">IF(B10-B36&gt;1,B10-B36,"0")</f>
        <v>1600</v>
      </c>
      <c r="C37" s="8">
        <f t="shared" si="2"/>
        <v>35000</v>
      </c>
      <c r="D37" s="8">
        <f t="shared" si="2"/>
        <v>40000</v>
      </c>
      <c r="E37" s="8">
        <f t="shared" si="2"/>
        <v>50000</v>
      </c>
      <c r="F37" s="8">
        <f t="shared" si="2"/>
        <v>50000</v>
      </c>
      <c r="G37" s="8">
        <f t="shared" si="2"/>
        <v>45000</v>
      </c>
      <c r="H37" s="8">
        <f t="shared" si="2"/>
        <v>35000</v>
      </c>
      <c r="I37" s="8">
        <f t="shared" si="2"/>
        <v>40000</v>
      </c>
      <c r="J37" s="8">
        <f t="shared" si="2"/>
        <v>45000</v>
      </c>
      <c r="K37" s="8">
        <f t="shared" si="2"/>
        <v>50000</v>
      </c>
      <c r="L37" s="8">
        <f t="shared" si="2"/>
        <v>45000</v>
      </c>
      <c r="M37" s="8">
        <f t="shared" si="2"/>
        <v>35000</v>
      </c>
      <c r="N37" s="20">
        <f t="shared" si="0"/>
        <v>471600</v>
      </c>
    </row>
    <row r="38" spans="1:14" ht="15" customHeight="1" thickBot="1">
      <c r="A38" s="21" t="s">
        <v>72</v>
      </c>
      <c r="B38" s="22" t="str">
        <f t="shared" ref="B38:M38" si="3">IF(B10-B36&lt;0,B10-B36,"0")</f>
        <v>0</v>
      </c>
      <c r="C38" s="22" t="str">
        <f t="shared" si="3"/>
        <v>0</v>
      </c>
      <c r="D38" s="22" t="str">
        <f t="shared" si="3"/>
        <v>0</v>
      </c>
      <c r="E38" s="22" t="str">
        <f t="shared" si="3"/>
        <v>0</v>
      </c>
      <c r="F38" s="22" t="str">
        <f t="shared" si="3"/>
        <v>0</v>
      </c>
      <c r="G38" s="22" t="str">
        <f t="shared" si="3"/>
        <v>0</v>
      </c>
      <c r="H38" s="22" t="str">
        <f t="shared" si="3"/>
        <v>0</v>
      </c>
      <c r="I38" s="22" t="str">
        <f t="shared" si="3"/>
        <v>0</v>
      </c>
      <c r="J38" s="22" t="str">
        <f t="shared" si="3"/>
        <v>0</v>
      </c>
      <c r="K38" s="22" t="str">
        <f t="shared" si="3"/>
        <v>0</v>
      </c>
      <c r="L38" s="22" t="str">
        <f t="shared" si="3"/>
        <v>0</v>
      </c>
      <c r="M38" s="22" t="str">
        <f t="shared" si="3"/>
        <v>0</v>
      </c>
      <c r="N38" s="23">
        <f t="shared" si="0"/>
        <v>0</v>
      </c>
    </row>
    <row r="39" spans="1:14">
      <c r="B39" s="5"/>
    </row>
  </sheetData>
  <sheetProtection algorithmName="SHA-512" hashValue="2Sk/00F39mCmTGDYiLUoKBTIUE8YB391t4YbcdPyegEdNkCKJtRVODXJ6sF2djn35r9eho16HgvyslApJQsDGQ==" saltValue="SeAMkG87EpxNY2Y4hIUcvw==" spinCount="100000" sheet="1" scenarios="1" selectLockedCells="1"/>
  <mergeCells count="3">
    <mergeCell ref="A4:N4"/>
    <mergeCell ref="M1:N2"/>
    <mergeCell ref="B1:C2"/>
  </mergeCells>
  <phoneticPr fontId="8" type="noConversion"/>
  <conditionalFormatting sqref="D7">
    <cfRule type="expression" dxfId="23" priority="1" stopIfTrue="1">
      <formula>SUM(B7:M7)&gt;1</formula>
    </cfRule>
    <cfRule type="expression" dxfId="22" priority="2" stopIfTrue="1">
      <formula>SUM(B7:M7)&lt;1</formula>
    </cfRule>
  </conditionalFormatting>
  <conditionalFormatting sqref="C7">
    <cfRule type="expression" dxfId="21" priority="3" stopIfTrue="1">
      <formula>SUM(B7:M7)&gt;1</formula>
    </cfRule>
    <cfRule type="expression" dxfId="20" priority="4" stopIfTrue="1">
      <formula>SUM(B7:M7)&lt;1</formula>
    </cfRule>
  </conditionalFormatting>
  <conditionalFormatting sqref="B7">
    <cfRule type="expression" dxfId="19" priority="5" stopIfTrue="1">
      <formula>SUM(B7:M7)&gt;1</formula>
    </cfRule>
    <cfRule type="expression" dxfId="18" priority="6" stopIfTrue="1">
      <formula>SUM(B7:M7)&lt;1</formula>
    </cfRule>
  </conditionalFormatting>
  <conditionalFormatting sqref="E7">
    <cfRule type="expression" dxfId="17" priority="7" stopIfTrue="1">
      <formula>SUM(B7:M7)&gt;1</formula>
    </cfRule>
    <cfRule type="expression" dxfId="16" priority="8" stopIfTrue="1">
      <formula>SUM(B7:M7)&lt;1</formula>
    </cfRule>
  </conditionalFormatting>
  <conditionalFormatting sqref="F7">
    <cfRule type="expression" dxfId="15" priority="9" stopIfTrue="1">
      <formula>SUM(B7:M7)&gt;1</formula>
    </cfRule>
    <cfRule type="expression" dxfId="14" priority="10" stopIfTrue="1">
      <formula>SUM(B7:M7)&lt;1</formula>
    </cfRule>
  </conditionalFormatting>
  <conditionalFormatting sqref="G7">
    <cfRule type="expression" dxfId="13" priority="11" stopIfTrue="1">
      <formula>SUM(B7:M7)&gt;1</formula>
    </cfRule>
    <cfRule type="expression" dxfId="12" priority="12" stopIfTrue="1">
      <formula>SUM(B7:M7)&lt;1</formula>
    </cfRule>
  </conditionalFormatting>
  <conditionalFormatting sqref="H7">
    <cfRule type="expression" dxfId="11" priority="13" stopIfTrue="1">
      <formula>SUM(B7:M7)&gt;1</formula>
    </cfRule>
    <cfRule type="expression" dxfId="10" priority="14" stopIfTrue="1">
      <formula>SUM(B7:M7)&lt;1</formula>
    </cfRule>
  </conditionalFormatting>
  <conditionalFormatting sqref="K7">
    <cfRule type="expression" dxfId="9" priority="15" stopIfTrue="1">
      <formula>SUM(B7:M7)&gt;1</formula>
    </cfRule>
    <cfRule type="expression" dxfId="8" priority="16" stopIfTrue="1">
      <formula>SUM(B7:M7)&lt;1</formula>
    </cfRule>
  </conditionalFormatting>
  <conditionalFormatting sqref="L7">
    <cfRule type="expression" dxfId="7" priority="17" stopIfTrue="1">
      <formula>SUM(B7:M7)&gt;1</formula>
    </cfRule>
    <cfRule type="expression" dxfId="6" priority="18" stopIfTrue="1">
      <formula>SUM(B7:M7)&lt;1</formula>
    </cfRule>
  </conditionalFormatting>
  <conditionalFormatting sqref="M7">
    <cfRule type="expression" dxfId="5" priority="19" stopIfTrue="1">
      <formula>SUM(B7:M7)&gt;1</formula>
    </cfRule>
    <cfRule type="expression" dxfId="4" priority="20" stopIfTrue="1">
      <formula>SUM(B7:M7)&lt;1</formula>
    </cfRule>
  </conditionalFormatting>
  <conditionalFormatting sqref="J7">
    <cfRule type="expression" dxfId="3" priority="21" stopIfTrue="1">
      <formula>SUM(B7:M7)&gt;1</formula>
    </cfRule>
    <cfRule type="expression" dxfId="2" priority="22" stopIfTrue="1">
      <formula>SUM(B7:M7)&lt;1</formula>
    </cfRule>
  </conditionalFormatting>
  <conditionalFormatting sqref="I7">
    <cfRule type="expression" dxfId="1" priority="23" stopIfTrue="1">
      <formula>SUM(B7:M7)&gt;1</formula>
    </cfRule>
    <cfRule type="expression" dxfId="0" priority="24" stopIfTrue="1">
      <formula>SUM(B7:M7)&lt;1</formula>
    </cfRule>
  </conditionalFormatting>
  <dataValidations xWindow="128" yWindow="262" count="12"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B7" xr:uid="{00000000-0002-0000-0200-000000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C7" xr:uid="{00000000-0002-0000-0200-000001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D7" xr:uid="{00000000-0002-0000-0200-000002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E7" xr:uid="{00000000-0002-0000-0200-000003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F7" xr:uid="{00000000-0002-0000-0200-000004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G7" xr:uid="{00000000-0002-0000-0200-000005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H7" xr:uid="{00000000-0002-0000-0200-000006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I7" xr:uid="{00000000-0002-0000-0200-000007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K7" xr:uid="{00000000-0002-0000-0200-000008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L7" xr:uid="{00000000-0002-0000-0200-000009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rcent" prompt="Enter Monthly pecent of sales revenue expected for this month.  Be sure to consider the seasonal aspects of your business.  All twelve months must add up to 100% for accuracy." sqref="M7" xr:uid="{00000000-0002-0000-0200-00000A000000}">
      <formula1>SUM(B7:M7)=1</formula1>
    </dataValidation>
    <dataValidation type="custom" errorStyle="information" allowBlank="1" showInputMessage="1" showErrorMessage="1" error="The percentage you entered does not contribute to adding up to 100% for the year.  Please make adjustments to equal 100% for accuracy." promptTitle="Monthly Pecentage" prompt="Enter Monthly pecent of sales revenue expected for this month.  Be sure to consider the seasonal aspects of your business.  All twelve months must add up to 100% for accuracy." sqref="J7" xr:uid="{00000000-0002-0000-0200-00000B000000}">
      <formula1>SUM(B7:M7)=1</formula1>
    </dataValidation>
  </dataValidations>
  <hyperlinks>
    <hyperlink ref="M1:N2" location="'Main Page'!A1" display="Back to Main Page" xr:uid="{00000000-0004-0000-0200-000000000000}"/>
    <hyperlink ref="B1:C2" location="'Main Page'!A1" display="Back to Main Page" xr:uid="{00000000-0004-0000-0200-000001000000}"/>
  </hyperlinks>
  <printOptions horizontalCentered="1" verticalCentered="1"/>
  <pageMargins left="0.25" right="0.25" top="1" bottom="1" header="0.25" footer="0.25"/>
  <pageSetup scale="66" orientation="landscape" r:id="rId1"/>
  <headerFooter alignWithMargins="0">
    <oddHeader>&amp;R&amp;D</oddHeader>
    <oddFooter>&amp;L&amp;8© 2005, Advanced Mktg. Concepts 
All Rights Reserved.&amp;R&amp;"Arial,Italic"Courtesy of:&amp;"Arial,Regular"
&amp;G
&amp;"Arial,Bold"www.marketsharp.com</oddFooter>
  </headerFooter>
  <cellWatches>
    <cellWatch r="B7"/>
  </cellWatches>
  <ignoredErrors>
    <ignoredError sqref="F6:M6" unlockedFormula="1"/>
  </ignoredError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N2"/>
  <sheetViews>
    <sheetView showGridLines="0" showRowColHeaders="0" workbookViewId="0">
      <selection activeCell="M1" sqref="M1:N2"/>
    </sheetView>
  </sheetViews>
  <sheetFormatPr defaultRowHeight="12.75"/>
  <sheetData>
    <row r="1" spans="1:14">
      <c r="A1" s="45"/>
      <c r="M1" s="173" t="s">
        <v>0</v>
      </c>
      <c r="N1" s="174"/>
    </row>
    <row r="2" spans="1:14" ht="13.5" thickBot="1">
      <c r="M2" s="175"/>
      <c r="N2" s="176"/>
    </row>
  </sheetData>
  <sheetProtection password="E682" sheet="1" objects="1" scenarios="1" selectLockedCells="1"/>
  <mergeCells count="1">
    <mergeCell ref="M1:N2"/>
  </mergeCells>
  <phoneticPr fontId="8" type="noConversion"/>
  <hyperlinks>
    <hyperlink ref="M1:N2" location="'Main Page'!A1" display="Back to Main Page" xr:uid="{00000000-0004-0000-0300-000000000000}"/>
  </hyperlinks>
  <printOptions horizontalCentered="1" verticalCentered="1"/>
  <pageMargins left="0.25" right="0.25" top="1" bottom="1" header="0.25" footer="0.25"/>
  <pageSetup orientation="landscape" r:id="rId1"/>
  <headerFooter alignWithMargins="0">
    <oddHeader>&amp;R&amp;D</oddHeader>
    <oddFooter>&amp;L&amp;8© 2005, Advanced Mktg. Concepts 
All Rights Reserved&amp;10.&amp;R&amp;"Arial,Italic"Courtesy of:&amp;"Arial,Regular"
&amp;G
&amp;"Arial,Bold"www.marketsharp.com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N30"/>
  <sheetViews>
    <sheetView showGridLines="0" workbookViewId="0">
      <selection activeCell="B1" sqref="B1:C2"/>
    </sheetView>
  </sheetViews>
  <sheetFormatPr defaultRowHeight="12.75"/>
  <cols>
    <col min="1" max="1" width="26.42578125" customWidth="1"/>
    <col min="2" max="13" width="10.7109375" customWidth="1"/>
    <col min="14" max="14" width="11.85546875" customWidth="1"/>
  </cols>
  <sheetData>
    <row r="1" spans="1:14">
      <c r="A1" s="45"/>
      <c r="B1" s="173" t="s">
        <v>0</v>
      </c>
      <c r="C1" s="174"/>
      <c r="M1" s="173" t="s">
        <v>0</v>
      </c>
      <c r="N1" s="174"/>
    </row>
    <row r="2" spans="1:14" ht="13.5" thickBot="1">
      <c r="B2" s="175"/>
      <c r="C2" s="176"/>
      <c r="M2" s="175"/>
      <c r="N2" s="176"/>
    </row>
    <row r="3" spans="1:14" ht="13.5" thickBot="1"/>
    <row r="4" spans="1:14" ht="31.5">
      <c r="A4" s="170" t="s">
        <v>73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</row>
    <row r="5" spans="1:14" ht="57" thickBot="1">
      <c r="A5" s="238" t="s">
        <v>74</v>
      </c>
      <c r="B5" s="239" t="s">
        <v>27</v>
      </c>
      <c r="C5" s="239" t="s">
        <v>28</v>
      </c>
      <c r="D5" s="239" t="s">
        <v>29</v>
      </c>
      <c r="E5" s="239" t="s">
        <v>30</v>
      </c>
      <c r="F5" s="239" t="s">
        <v>31</v>
      </c>
      <c r="G5" s="239" t="s">
        <v>32</v>
      </c>
      <c r="H5" s="239" t="s">
        <v>33</v>
      </c>
      <c r="I5" s="239" t="s">
        <v>34</v>
      </c>
      <c r="J5" s="239" t="s">
        <v>35</v>
      </c>
      <c r="K5" s="239" t="s">
        <v>36</v>
      </c>
      <c r="L5" s="239" t="s">
        <v>37</v>
      </c>
      <c r="M5" s="239" t="s">
        <v>38</v>
      </c>
      <c r="N5" s="240" t="s">
        <v>39</v>
      </c>
    </row>
    <row r="6" spans="1:14" ht="34.5" thickBot="1">
      <c r="A6" s="92" t="s">
        <v>45</v>
      </c>
      <c r="B6" s="90" t="s">
        <v>75</v>
      </c>
      <c r="C6" s="90" t="s">
        <v>75</v>
      </c>
      <c r="D6" s="90" t="s">
        <v>75</v>
      </c>
      <c r="E6" s="90" t="s">
        <v>75</v>
      </c>
      <c r="F6" s="90" t="s">
        <v>75</v>
      </c>
      <c r="G6" s="90" t="s">
        <v>75</v>
      </c>
      <c r="H6" s="90" t="s">
        <v>75</v>
      </c>
      <c r="I6" s="90" t="s">
        <v>75</v>
      </c>
      <c r="J6" s="90" t="s">
        <v>75</v>
      </c>
      <c r="K6" s="90" t="s">
        <v>75</v>
      </c>
      <c r="L6" s="90" t="s">
        <v>75</v>
      </c>
      <c r="M6" s="90" t="s">
        <v>75</v>
      </c>
      <c r="N6" s="91" t="s">
        <v>76</v>
      </c>
    </row>
    <row r="7" spans="1:14" ht="20.100000000000001" customHeight="1">
      <c r="A7" s="52" t="str">
        <f>'Monthly Budget Breakdown'!A13</f>
        <v>Show/Events</v>
      </c>
      <c r="B7" s="33">
        <v>3750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6">
        <f t="shared" ref="N7:N30" si="0">SUM(B7:M7)</f>
        <v>3750</v>
      </c>
    </row>
    <row r="8" spans="1:14" ht="20.100000000000001" customHeight="1">
      <c r="A8" s="47" t="str">
        <f>'Monthly Budget Breakdown'!A14</f>
        <v>PPC</v>
      </c>
      <c r="B8" s="35">
        <v>4500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0">
        <f t="shared" si="0"/>
        <v>4500</v>
      </c>
    </row>
    <row r="9" spans="1:14" ht="20.100000000000001" customHeight="1">
      <c r="A9" s="47" t="str">
        <f>'Monthly Budget Breakdown'!A15</f>
        <v>SEO</v>
      </c>
      <c r="B9" s="35">
        <v>2950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1">
        <f t="shared" si="0"/>
        <v>2950</v>
      </c>
    </row>
    <row r="10" spans="1:14" ht="20.100000000000001" customHeight="1">
      <c r="A10" s="47" t="str">
        <f>'Monthly Budget Breakdown'!A16</f>
        <v>Inserts</v>
      </c>
      <c r="B10" s="35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1">
        <f t="shared" si="0"/>
        <v>0</v>
      </c>
    </row>
    <row r="11" spans="1:14" ht="20.100000000000001" customHeight="1">
      <c r="A11" s="47" t="str">
        <f>'Monthly Budget Breakdown'!A17</f>
        <v>Repeat Business</v>
      </c>
      <c r="B11" s="35">
        <v>750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1">
        <f t="shared" si="0"/>
        <v>750</v>
      </c>
    </row>
    <row r="12" spans="1:14" ht="20.100000000000001" customHeight="1">
      <c r="A12" s="47" t="str">
        <f>'Monthly Budget Breakdown'!A18</f>
        <v>Direct Mail</v>
      </c>
      <c r="B12" s="35">
        <v>2000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1">
        <f t="shared" si="0"/>
        <v>2000</v>
      </c>
    </row>
    <row r="13" spans="1:14" ht="20.100000000000001" customHeight="1">
      <c r="A13" s="47" t="str">
        <f>'Monthly Budget Breakdown'!A19</f>
        <v>Referrals</v>
      </c>
      <c r="B13" s="35">
        <v>1200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1">
        <f t="shared" si="0"/>
        <v>1200</v>
      </c>
    </row>
    <row r="14" spans="1:14" ht="20.100000000000001" customHeight="1">
      <c r="A14" s="47" t="str">
        <f>'Monthly Budget Breakdown'!A20</f>
        <v>Unsold Lead Follow-up</v>
      </c>
      <c r="B14" s="35">
        <v>750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1">
        <f t="shared" si="0"/>
        <v>750</v>
      </c>
    </row>
    <row r="15" spans="1:14" ht="20.100000000000001" customHeight="1">
      <c r="A15" s="47" t="str">
        <f>'Monthly Budget Breakdown'!A21</f>
        <v>TV</v>
      </c>
      <c r="B15" s="35">
        <v>1600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1">
        <f t="shared" si="0"/>
        <v>1600</v>
      </c>
    </row>
    <row r="16" spans="1:14" ht="20.100000000000001" customHeight="1">
      <c r="A16" s="47" t="str">
        <f>'Monthly Budget Breakdown'!A22</f>
        <v>Radio</v>
      </c>
      <c r="B16" s="35">
        <v>5200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1">
        <f t="shared" si="0"/>
        <v>5200</v>
      </c>
    </row>
    <row r="17" spans="1:14" ht="20.100000000000001" customHeight="1">
      <c r="A17" s="47" t="str">
        <f>'Monthly Budget Breakdown'!A23</f>
        <v>Future Interest Campaigns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1">
        <f t="shared" si="0"/>
        <v>0</v>
      </c>
    </row>
    <row r="18" spans="1:14" ht="20.100000000000001" customHeight="1">
      <c r="A18" s="47" t="str">
        <f>'Monthly Budget Breakdown'!A24</f>
        <v>Shared Mail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1">
        <f t="shared" si="0"/>
        <v>0</v>
      </c>
    </row>
    <row r="19" spans="1:14" ht="20.100000000000001" customHeight="1">
      <c r="A19" s="47" t="str">
        <f>'Monthly Budget Breakdown'!A25</f>
        <v>Telemarketing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1">
        <f t="shared" si="0"/>
        <v>0</v>
      </c>
    </row>
    <row r="20" spans="1:14" ht="20.100000000000001" customHeight="1">
      <c r="A20" s="47" t="str">
        <f>'Monthly Budget Breakdown'!A26</f>
        <v>Yellow Pages</v>
      </c>
      <c r="B20" s="35">
        <v>400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1">
        <f t="shared" si="0"/>
        <v>400</v>
      </c>
    </row>
    <row r="21" spans="1:14" ht="20.100000000000001" customHeight="1">
      <c r="A21" s="47" t="str">
        <f>'Monthly Budget Breakdown'!A27</f>
        <v>Sweepstakes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1">
        <f t="shared" si="0"/>
        <v>0</v>
      </c>
    </row>
    <row r="22" spans="1:14" ht="20.100000000000001" customHeight="1">
      <c r="A22" s="47" t="str">
        <f>'Monthly Budget Breakdown'!A28</f>
        <v>Misc 1</v>
      </c>
      <c r="B22" s="35">
        <v>6000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1">
        <f t="shared" si="0"/>
        <v>6000</v>
      </c>
    </row>
    <row r="23" spans="1:14" ht="20.100000000000001" customHeight="1">
      <c r="A23" s="47" t="str">
        <f>'Monthly Budget Breakdown'!A29</f>
        <v>Misc 2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1">
        <f t="shared" si="0"/>
        <v>0</v>
      </c>
    </row>
    <row r="24" spans="1:14" ht="20.100000000000001" customHeight="1">
      <c r="A24" s="47" t="str">
        <f>'Monthly Budget Breakdown'!A30</f>
        <v>Misc 3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1">
        <f t="shared" si="0"/>
        <v>0</v>
      </c>
    </row>
    <row r="25" spans="1:14" ht="20.100000000000001" customHeight="1">
      <c r="A25" s="47" t="str">
        <f>'Monthly Budget Breakdown'!A31</f>
        <v>Misc 4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1">
        <f t="shared" si="0"/>
        <v>0</v>
      </c>
    </row>
    <row r="26" spans="1:14" ht="20.100000000000001" customHeight="1">
      <c r="A26" s="47" t="str">
        <f>'Monthly Budget Breakdown'!A32</f>
        <v>Misc 5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155">
        <v>0</v>
      </c>
      <c r="N26" s="31">
        <f t="shared" si="0"/>
        <v>0</v>
      </c>
    </row>
    <row r="27" spans="1:14" ht="20.100000000000001" customHeight="1">
      <c r="A27" s="47" t="str">
        <f>'Monthly Budget Breakdown'!A33</f>
        <v>Misc 6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1">
        <f t="shared" si="0"/>
        <v>0</v>
      </c>
    </row>
    <row r="28" spans="1:14" ht="20.100000000000001" customHeight="1">
      <c r="A28" s="47" t="str">
        <f>'Monthly Budget Breakdown'!A34</f>
        <v>Misc 7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2">
        <f t="shared" si="0"/>
        <v>0</v>
      </c>
    </row>
    <row r="29" spans="1:14" ht="20.100000000000001" customHeight="1" thickBot="1">
      <c r="A29" s="48" t="str">
        <f>'Monthly Budget Breakdown'!A35</f>
        <v>Misc 8</v>
      </c>
      <c r="B29" s="37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2">
        <f t="shared" si="0"/>
        <v>0</v>
      </c>
    </row>
    <row r="30" spans="1:14" ht="20.100000000000001" customHeight="1">
      <c r="A30" s="46" t="s">
        <v>39</v>
      </c>
      <c r="B30" s="24">
        <f>SUM(B7:B29)</f>
        <v>29100</v>
      </c>
      <c r="C30" s="24">
        <f t="shared" ref="C30:M30" si="1">SUM(C7:C29)</f>
        <v>0</v>
      </c>
      <c r="D30" s="24">
        <f t="shared" si="1"/>
        <v>0</v>
      </c>
      <c r="E30" s="24">
        <f t="shared" si="1"/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5">
        <f t="shared" si="0"/>
        <v>29100</v>
      </c>
    </row>
  </sheetData>
  <sheetProtection password="E682" sheet="1" objects="1" scenarios="1" selectLockedCells="1"/>
  <mergeCells count="3">
    <mergeCell ref="A4:N4"/>
    <mergeCell ref="M1:N2"/>
    <mergeCell ref="B1:C2"/>
  </mergeCells>
  <phoneticPr fontId="8" type="noConversion"/>
  <hyperlinks>
    <hyperlink ref="M1:N2" location="'Main Page'!A1" display="Back to Main Page" xr:uid="{00000000-0004-0000-0400-000000000000}"/>
    <hyperlink ref="B1:C2" location="'Main Page'!A1" display="Back to Main Page" xr:uid="{00000000-0004-0000-0400-000001000000}"/>
  </hyperlinks>
  <printOptions horizontalCentered="1" verticalCentered="1"/>
  <pageMargins left="0.25" right="0.25" top="1" bottom="1" header="0.25" footer="0.25"/>
  <pageSetup scale="74" orientation="landscape" r:id="rId1"/>
  <headerFooter alignWithMargins="0">
    <oddHeader>&amp;R&amp;D</oddHeader>
    <oddFooter>&amp;L&amp;8© 2005, Advanced Mktg. Concepts 
All Rights Reserved.&amp;R&amp;"Arial,Italic"Courtesy of:&amp;"Arial,Regular"
&amp;G
&amp;"Arial,Bold"www.marketsharp.com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AZ42"/>
  <sheetViews>
    <sheetView showGridLines="0" showRowColHeaders="0" zoomScaleNormal="100" workbookViewId="0">
      <selection activeCell="B1" sqref="B1:C2"/>
    </sheetView>
  </sheetViews>
  <sheetFormatPr defaultRowHeight="12.75"/>
  <cols>
    <col min="1" max="1" width="26.5703125" customWidth="1"/>
    <col min="2" max="4" width="8.7109375" customWidth="1"/>
    <col min="5" max="5" width="1.7109375" customWidth="1"/>
    <col min="6" max="8" width="8.7109375" customWidth="1"/>
    <col min="9" max="9" width="1.7109375" customWidth="1"/>
    <col min="10" max="12" width="8.7109375" customWidth="1"/>
    <col min="13" max="13" width="1.7109375" customWidth="1"/>
    <col min="14" max="16" width="8.7109375" customWidth="1"/>
    <col min="17" max="17" width="1.7109375" customWidth="1"/>
    <col min="18" max="20" width="8.7109375" customWidth="1"/>
    <col min="21" max="21" width="1.7109375" customWidth="1"/>
    <col min="22" max="24" width="8.7109375" customWidth="1"/>
    <col min="25" max="25" width="1.7109375" customWidth="1"/>
    <col min="26" max="28" width="8.7109375" customWidth="1"/>
    <col min="29" max="29" width="1.7109375" customWidth="1"/>
    <col min="30" max="32" width="8.7109375" customWidth="1"/>
    <col min="33" max="33" width="1.7109375" customWidth="1"/>
    <col min="34" max="36" width="8.7109375" customWidth="1"/>
    <col min="37" max="37" width="1.7109375" customWidth="1"/>
    <col min="38" max="40" width="8.7109375" customWidth="1"/>
    <col min="41" max="41" width="1.7109375" customWidth="1"/>
    <col min="42" max="44" width="8.7109375" customWidth="1"/>
    <col min="45" max="45" width="1.7109375" customWidth="1"/>
    <col min="46" max="48" width="8.7109375" customWidth="1"/>
    <col min="49" max="49" width="1.7109375" customWidth="1"/>
    <col min="50" max="50" width="9.85546875" bestFit="1" customWidth="1"/>
    <col min="51" max="52" width="9.28515625" bestFit="1" customWidth="1"/>
  </cols>
  <sheetData>
    <row r="1" spans="1:52" ht="12.75" customHeight="1">
      <c r="A1" s="45"/>
      <c r="B1" s="173" t="s">
        <v>0</v>
      </c>
      <c r="C1" s="174"/>
      <c r="AY1" s="173" t="s">
        <v>0</v>
      </c>
      <c r="AZ1" s="174"/>
    </row>
    <row r="2" spans="1:52" ht="13.5" thickBot="1">
      <c r="B2" s="175"/>
      <c r="C2" s="176"/>
      <c r="AY2" s="175"/>
      <c r="AZ2" s="176"/>
    </row>
    <row r="3" spans="1:52" ht="13.5" thickBot="1"/>
    <row r="4" spans="1:52" ht="31.5">
      <c r="A4" s="170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77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4"/>
    </row>
    <row r="5" spans="1:52" ht="31.5">
      <c r="A5" s="177" t="s">
        <v>78</v>
      </c>
      <c r="B5" s="178"/>
      <c r="C5" s="178"/>
      <c r="D5" s="178"/>
      <c r="E5" s="178"/>
      <c r="F5" s="178"/>
      <c r="G5" s="98"/>
      <c r="H5" s="98"/>
      <c r="I5" s="98"/>
      <c r="J5" s="98"/>
      <c r="K5" s="98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111"/>
    </row>
    <row r="6" spans="1:52" ht="13.5" thickBot="1">
      <c r="A6" s="145"/>
      <c r="B6" s="241" t="s">
        <v>27</v>
      </c>
      <c r="C6" s="241"/>
      <c r="D6" s="241"/>
      <c r="E6" s="239"/>
      <c r="F6" s="241" t="s">
        <v>28</v>
      </c>
      <c r="G6" s="241"/>
      <c r="H6" s="241"/>
      <c r="I6" s="239"/>
      <c r="J6" s="241" t="s">
        <v>29</v>
      </c>
      <c r="K6" s="241"/>
      <c r="L6" s="241"/>
      <c r="M6" s="239"/>
      <c r="N6" s="241" t="s">
        <v>30</v>
      </c>
      <c r="O6" s="241"/>
      <c r="P6" s="241"/>
      <c r="Q6" s="239"/>
      <c r="R6" s="241" t="s">
        <v>31</v>
      </c>
      <c r="S6" s="241"/>
      <c r="T6" s="241"/>
      <c r="U6" s="239"/>
      <c r="V6" s="241" t="s">
        <v>32</v>
      </c>
      <c r="W6" s="241"/>
      <c r="X6" s="241"/>
      <c r="Y6" s="239"/>
      <c r="Z6" s="241" t="s">
        <v>33</v>
      </c>
      <c r="AA6" s="241"/>
      <c r="AB6" s="241"/>
      <c r="AC6" s="239"/>
      <c r="AD6" s="241" t="s">
        <v>34</v>
      </c>
      <c r="AE6" s="241"/>
      <c r="AF6" s="241"/>
      <c r="AG6" s="239"/>
      <c r="AH6" s="241" t="s">
        <v>35</v>
      </c>
      <c r="AI6" s="241"/>
      <c r="AJ6" s="241"/>
      <c r="AK6" s="239"/>
      <c r="AL6" s="241" t="s">
        <v>36</v>
      </c>
      <c r="AM6" s="241"/>
      <c r="AN6" s="241"/>
      <c r="AO6" s="239"/>
      <c r="AP6" s="241" t="s">
        <v>37</v>
      </c>
      <c r="AQ6" s="241"/>
      <c r="AR6" s="241"/>
      <c r="AS6" s="239"/>
      <c r="AT6" s="241" t="s">
        <v>38</v>
      </c>
      <c r="AU6" s="241"/>
      <c r="AV6" s="241"/>
      <c r="AW6" s="239"/>
      <c r="AX6" s="241" t="s">
        <v>79</v>
      </c>
      <c r="AY6" s="241"/>
      <c r="AZ6" s="242"/>
    </row>
    <row r="7" spans="1:52" ht="13.5" thickBot="1">
      <c r="A7" s="243"/>
      <c r="B7" s="78" t="s">
        <v>80</v>
      </c>
      <c r="C7" s="78" t="s">
        <v>81</v>
      </c>
      <c r="D7" s="78" t="s">
        <v>82</v>
      </c>
      <c r="E7" s="79"/>
      <c r="F7" s="78" t="s">
        <v>80</v>
      </c>
      <c r="G7" s="78" t="s">
        <v>81</v>
      </c>
      <c r="H7" s="78" t="s">
        <v>82</v>
      </c>
      <c r="I7" s="79"/>
      <c r="J7" s="78" t="s">
        <v>80</v>
      </c>
      <c r="K7" s="78" t="s">
        <v>81</v>
      </c>
      <c r="L7" s="78" t="s">
        <v>82</v>
      </c>
      <c r="M7" s="79"/>
      <c r="N7" s="78" t="s">
        <v>80</v>
      </c>
      <c r="O7" s="78" t="s">
        <v>81</v>
      </c>
      <c r="P7" s="78" t="s">
        <v>82</v>
      </c>
      <c r="Q7" s="79"/>
      <c r="R7" s="78" t="s">
        <v>80</v>
      </c>
      <c r="S7" s="78" t="s">
        <v>81</v>
      </c>
      <c r="T7" s="78" t="s">
        <v>82</v>
      </c>
      <c r="U7" s="79"/>
      <c r="V7" s="79" t="s">
        <v>80</v>
      </c>
      <c r="W7" s="79" t="s">
        <v>81</v>
      </c>
      <c r="X7" s="79" t="s">
        <v>82</v>
      </c>
      <c r="Y7" s="79"/>
      <c r="Z7" s="79" t="s">
        <v>80</v>
      </c>
      <c r="AA7" s="79" t="s">
        <v>81</v>
      </c>
      <c r="AB7" s="79" t="s">
        <v>82</v>
      </c>
      <c r="AC7" s="79"/>
      <c r="AD7" s="79" t="s">
        <v>80</v>
      </c>
      <c r="AE7" s="79" t="s">
        <v>81</v>
      </c>
      <c r="AF7" s="79" t="s">
        <v>82</v>
      </c>
      <c r="AG7" s="79"/>
      <c r="AH7" s="79" t="s">
        <v>80</v>
      </c>
      <c r="AI7" s="79" t="s">
        <v>81</v>
      </c>
      <c r="AJ7" s="79" t="s">
        <v>82</v>
      </c>
      <c r="AK7" s="79"/>
      <c r="AL7" s="79" t="s">
        <v>80</v>
      </c>
      <c r="AM7" s="79" t="s">
        <v>81</v>
      </c>
      <c r="AN7" s="79" t="s">
        <v>82</v>
      </c>
      <c r="AO7" s="79"/>
      <c r="AP7" s="79" t="s">
        <v>80</v>
      </c>
      <c r="AQ7" s="79" t="s">
        <v>81</v>
      </c>
      <c r="AR7" s="79" t="s">
        <v>82</v>
      </c>
      <c r="AS7" s="79"/>
      <c r="AT7" s="79" t="s">
        <v>80</v>
      </c>
      <c r="AU7" s="79" t="s">
        <v>81</v>
      </c>
      <c r="AV7" s="79" t="s">
        <v>82</v>
      </c>
      <c r="AW7" s="79"/>
      <c r="AX7" s="79" t="s">
        <v>80</v>
      </c>
      <c r="AY7" s="79" t="s">
        <v>81</v>
      </c>
      <c r="AZ7" s="95" t="s">
        <v>82</v>
      </c>
    </row>
    <row r="8" spans="1:52" ht="33" customHeight="1">
      <c r="A8" s="106" t="s">
        <v>83</v>
      </c>
      <c r="B8" s="56">
        <f>'Monthly Budget Breakdown'!B6</f>
        <v>300000</v>
      </c>
      <c r="C8" s="115">
        <v>303675</v>
      </c>
      <c r="D8" s="57">
        <f>C8-B8</f>
        <v>3675</v>
      </c>
      <c r="E8" s="62"/>
      <c r="F8" s="56">
        <f>'Monthly Budget Breakdown'!C6</f>
        <v>350000.00000000006</v>
      </c>
      <c r="G8" s="115">
        <v>0</v>
      </c>
      <c r="H8" s="57">
        <f>G8-F8</f>
        <v>-350000.00000000006</v>
      </c>
      <c r="I8" s="62"/>
      <c r="J8" s="56">
        <f>'Monthly Budget Breakdown'!D6</f>
        <v>400000</v>
      </c>
      <c r="K8" s="115">
        <v>0</v>
      </c>
      <c r="L8" s="57">
        <f>K8-J8</f>
        <v>-400000</v>
      </c>
      <c r="M8" s="62"/>
      <c r="N8" s="56">
        <f>'Monthly Budget Breakdown'!E6</f>
        <v>500000</v>
      </c>
      <c r="O8" s="115">
        <v>0</v>
      </c>
      <c r="P8" s="57">
        <f>O8-N8</f>
        <v>-500000</v>
      </c>
      <c r="Q8" s="62"/>
      <c r="R8" s="56">
        <f>'Monthly Budget Breakdown'!F6</f>
        <v>500000</v>
      </c>
      <c r="S8" s="115">
        <v>0</v>
      </c>
      <c r="T8" s="57">
        <f>S8-R8</f>
        <v>-500000</v>
      </c>
      <c r="U8" s="62"/>
      <c r="V8" s="56">
        <f>'Monthly Budget Breakdown'!G6</f>
        <v>450000</v>
      </c>
      <c r="W8" s="115">
        <v>0</v>
      </c>
      <c r="X8" s="57">
        <f>W8-V8</f>
        <v>-450000</v>
      </c>
      <c r="Y8" s="62"/>
      <c r="Z8" s="56">
        <f>'Monthly Budget Breakdown'!H6</f>
        <v>350000.00000000006</v>
      </c>
      <c r="AA8" s="115">
        <v>0</v>
      </c>
      <c r="AB8" s="57">
        <f>AA8-Z8</f>
        <v>-350000.00000000006</v>
      </c>
      <c r="AC8" s="62"/>
      <c r="AD8" s="56">
        <f>'Monthly Budget Breakdown'!I6</f>
        <v>400000</v>
      </c>
      <c r="AE8" s="115">
        <v>0</v>
      </c>
      <c r="AF8" s="57">
        <f>AE8-AD8</f>
        <v>-400000</v>
      </c>
      <c r="AG8" s="62"/>
      <c r="AH8" s="56">
        <f>'Monthly Budget Breakdown'!J6</f>
        <v>450000</v>
      </c>
      <c r="AI8" s="115">
        <v>0</v>
      </c>
      <c r="AJ8" s="57">
        <f>AI8-AH8</f>
        <v>-450000</v>
      </c>
      <c r="AK8" s="62"/>
      <c r="AL8" s="56">
        <f>'Monthly Budget Breakdown'!K6</f>
        <v>500000</v>
      </c>
      <c r="AM8" s="115">
        <v>0</v>
      </c>
      <c r="AN8" s="57">
        <f>AM8-AL8</f>
        <v>-500000</v>
      </c>
      <c r="AO8" s="62"/>
      <c r="AP8" s="56">
        <f>'Monthly Budget Breakdown'!L6</f>
        <v>450000</v>
      </c>
      <c r="AQ8" s="115">
        <v>0</v>
      </c>
      <c r="AR8" s="57">
        <f>AQ8-AP8</f>
        <v>-450000</v>
      </c>
      <c r="AS8" s="62"/>
      <c r="AT8" s="56">
        <f>'Monthly Budget Breakdown'!M6</f>
        <v>350000.00000000006</v>
      </c>
      <c r="AU8" s="115">
        <v>0</v>
      </c>
      <c r="AV8" s="49">
        <f>AU8-AT8</f>
        <v>-350000.00000000006</v>
      </c>
      <c r="AW8" s="62"/>
      <c r="AX8" s="49">
        <f>'Monthly Budget Breakdown'!N6</f>
        <v>5000000</v>
      </c>
      <c r="AY8" s="53">
        <f>AU8+AQ8+AM8+AI8+AE8+AA8+W8+S8+O8+K8+G8+C8</f>
        <v>303675</v>
      </c>
      <c r="AZ8" s="71">
        <f>AY8-AX8</f>
        <v>-4696325</v>
      </c>
    </row>
    <row r="9" spans="1:52" ht="13.5">
      <c r="A9" s="17" t="s">
        <v>44</v>
      </c>
      <c r="B9" s="54">
        <f>'Monthly Budget Breakdown'!B10</f>
        <v>30000</v>
      </c>
      <c r="C9" s="54">
        <f>'Actual Expenditures'!B30</f>
        <v>29100</v>
      </c>
      <c r="D9" s="54">
        <f>C9-B9</f>
        <v>-900</v>
      </c>
      <c r="E9" s="63"/>
      <c r="F9" s="54">
        <f>'Monthly Budget Breakdown'!C10</f>
        <v>35000</v>
      </c>
      <c r="G9" s="54">
        <f>'Actual Expenditures'!C30</f>
        <v>0</v>
      </c>
      <c r="H9" s="54">
        <f>G9-F9</f>
        <v>-35000</v>
      </c>
      <c r="I9" s="63"/>
      <c r="J9" s="54">
        <f>'Monthly Budget Breakdown'!D10</f>
        <v>40000</v>
      </c>
      <c r="K9" s="54">
        <f>'Actual Expenditures'!D30</f>
        <v>0</v>
      </c>
      <c r="L9" s="54">
        <f>K9-J9</f>
        <v>-40000</v>
      </c>
      <c r="M9" s="63"/>
      <c r="N9" s="54">
        <f>'Monthly Budget Breakdown'!E10</f>
        <v>50000</v>
      </c>
      <c r="O9" s="54">
        <f>'Actual Expenditures'!E30</f>
        <v>0</v>
      </c>
      <c r="P9" s="54">
        <f>O9-N9</f>
        <v>-50000</v>
      </c>
      <c r="Q9" s="63"/>
      <c r="R9" s="54">
        <f>'Monthly Budget Breakdown'!F10</f>
        <v>50000</v>
      </c>
      <c r="S9" s="54">
        <f>'Actual Expenditures'!F30</f>
        <v>0</v>
      </c>
      <c r="T9" s="54">
        <f>S9-R9</f>
        <v>-50000</v>
      </c>
      <c r="U9" s="63"/>
      <c r="V9" s="54">
        <f>'Monthly Budget Breakdown'!G10</f>
        <v>45000</v>
      </c>
      <c r="W9" s="54">
        <f>'Actual Expenditures'!G30</f>
        <v>0</v>
      </c>
      <c r="X9" s="54">
        <f>W9-V9</f>
        <v>-45000</v>
      </c>
      <c r="Y9" s="63"/>
      <c r="Z9" s="54">
        <f>'Monthly Budget Breakdown'!H10</f>
        <v>35000</v>
      </c>
      <c r="AA9" s="54">
        <f>'Actual Expenditures'!H30</f>
        <v>0</v>
      </c>
      <c r="AB9" s="54">
        <f>AA9-Z9</f>
        <v>-35000</v>
      </c>
      <c r="AC9" s="63"/>
      <c r="AD9" s="54">
        <f>'Monthly Budget Breakdown'!I10</f>
        <v>40000</v>
      </c>
      <c r="AE9" s="54">
        <f>'Actual Expenditures'!I30</f>
        <v>0</v>
      </c>
      <c r="AF9" s="54">
        <f>AE9-AD9</f>
        <v>-40000</v>
      </c>
      <c r="AG9" s="63"/>
      <c r="AH9" s="54">
        <f>'Monthly Budget Breakdown'!J10</f>
        <v>45000</v>
      </c>
      <c r="AI9" s="54">
        <f>'Actual Expenditures'!J30</f>
        <v>0</v>
      </c>
      <c r="AJ9" s="54">
        <f>AI9-AH9</f>
        <v>-45000</v>
      </c>
      <c r="AK9" s="63"/>
      <c r="AL9" s="54">
        <f>'Monthly Budget Breakdown'!K10</f>
        <v>50000</v>
      </c>
      <c r="AM9" s="54">
        <f>'Actual Expenditures'!K30</f>
        <v>0</v>
      </c>
      <c r="AN9" s="54">
        <f>AM9-AL9</f>
        <v>-50000</v>
      </c>
      <c r="AO9" s="63"/>
      <c r="AP9" s="54">
        <f>'Monthly Budget Breakdown'!L10</f>
        <v>45000</v>
      </c>
      <c r="AQ9" s="54">
        <f>'Actual Expenditures'!L30</f>
        <v>0</v>
      </c>
      <c r="AR9" s="54">
        <f>AQ9-AP9</f>
        <v>-45000</v>
      </c>
      <c r="AS9" s="63"/>
      <c r="AT9" s="54">
        <f>'Monthly Budget Breakdown'!M10</f>
        <v>35000</v>
      </c>
      <c r="AU9" s="54">
        <f>'Actual Expenditures'!M30</f>
        <v>0</v>
      </c>
      <c r="AV9" s="58">
        <f>AU9-AT9</f>
        <v>-35000</v>
      </c>
      <c r="AW9" s="65"/>
      <c r="AX9" s="69">
        <f>'Monthly Budget Breakdown'!N10</f>
        <v>500000</v>
      </c>
      <c r="AY9" s="54">
        <f>'Actual Expenditures'!N30</f>
        <v>29100</v>
      </c>
      <c r="AZ9" s="72">
        <f>AY9-AX9</f>
        <v>-470900</v>
      </c>
    </row>
    <row r="10" spans="1:52">
      <c r="A10" s="18"/>
      <c r="B10" s="55"/>
      <c r="C10" s="55"/>
      <c r="D10" s="55"/>
      <c r="E10" s="64"/>
      <c r="F10" s="55"/>
      <c r="G10" s="55"/>
      <c r="H10" s="55"/>
      <c r="I10" s="64"/>
      <c r="J10" s="55"/>
      <c r="K10" s="55"/>
      <c r="L10" s="55"/>
      <c r="M10" s="64"/>
      <c r="N10" s="55"/>
      <c r="O10" s="55"/>
      <c r="P10" s="55"/>
      <c r="Q10" s="64"/>
      <c r="R10" s="55"/>
      <c r="S10" s="55"/>
      <c r="T10" s="55"/>
      <c r="U10" s="64"/>
      <c r="V10" s="55"/>
      <c r="W10" s="55"/>
      <c r="X10" s="55"/>
      <c r="Y10" s="64"/>
      <c r="Z10" s="55"/>
      <c r="AA10" s="55"/>
      <c r="AB10" s="55"/>
      <c r="AC10" s="64"/>
      <c r="AD10" s="55"/>
      <c r="AE10" s="55"/>
      <c r="AF10" s="55"/>
      <c r="AG10" s="64"/>
      <c r="AH10" s="55"/>
      <c r="AI10" s="55"/>
      <c r="AJ10" s="55"/>
      <c r="AK10" s="64"/>
      <c r="AL10" s="55"/>
      <c r="AM10" s="55"/>
      <c r="AN10" s="55"/>
      <c r="AO10" s="64"/>
      <c r="AP10" s="55"/>
      <c r="AQ10" s="55"/>
      <c r="AR10" s="55"/>
      <c r="AS10" s="64"/>
      <c r="AT10" s="55"/>
      <c r="AU10" s="55"/>
      <c r="AV10" s="59"/>
      <c r="AW10" s="3"/>
      <c r="AX10" s="70"/>
      <c r="AY10" s="55"/>
      <c r="AZ10" s="73"/>
    </row>
    <row r="11" spans="1:52" ht="13.5" thickBot="1">
      <c r="A11" s="66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80"/>
      <c r="AW11" s="3"/>
      <c r="AX11" s="81"/>
      <c r="AY11" s="64"/>
      <c r="AZ11" s="82"/>
    </row>
    <row r="12" spans="1:52" ht="26.25" customHeight="1" thickBot="1">
      <c r="A12" s="83" t="s">
        <v>45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5"/>
    </row>
    <row r="13" spans="1:52" ht="15" customHeight="1">
      <c r="A13" s="52" t="str">
        <f>'Monthly Budget Breakdown'!A13</f>
        <v>Show/Events</v>
      </c>
      <c r="B13" s="116">
        <f>'Monthly Budget Breakdown'!B13</f>
        <v>3800</v>
      </c>
      <c r="C13" s="117">
        <f>'Actual Expenditures'!B7</f>
        <v>3750</v>
      </c>
      <c r="D13" s="116">
        <f t="shared" ref="D13:D36" si="0">C13-B13</f>
        <v>-50</v>
      </c>
      <c r="E13" s="154"/>
      <c r="F13" s="116">
        <f>'Monthly Budget Breakdown'!C13</f>
        <v>0</v>
      </c>
      <c r="G13" s="117">
        <f>'Actual Expenditures'!C7</f>
        <v>0</v>
      </c>
      <c r="H13" s="116">
        <f t="shared" ref="H13:H36" si="1">G13-F13</f>
        <v>0</v>
      </c>
      <c r="I13" s="63"/>
      <c r="J13" s="116">
        <f>'Monthly Budget Breakdown'!D13</f>
        <v>0</v>
      </c>
      <c r="K13" s="117">
        <f>'Actual Expenditures'!D7</f>
        <v>0</v>
      </c>
      <c r="L13" s="116">
        <f t="shared" ref="L13:L36" si="2">K13-J13</f>
        <v>0</v>
      </c>
      <c r="M13" s="63"/>
      <c r="N13" s="116">
        <f>'Monthly Budget Breakdown'!E13</f>
        <v>0</v>
      </c>
      <c r="O13" s="117">
        <f>'Actual Expenditures'!E7</f>
        <v>0</v>
      </c>
      <c r="P13" s="116">
        <f t="shared" ref="P13:P36" si="3">O13-N13</f>
        <v>0</v>
      </c>
      <c r="Q13" s="118"/>
      <c r="R13" s="116">
        <f>'Monthly Budget Breakdown'!F13</f>
        <v>0</v>
      </c>
      <c r="S13" s="117">
        <f>'Actual Expenditures'!F7</f>
        <v>0</v>
      </c>
      <c r="T13" s="116">
        <f t="shared" ref="T13:T36" si="4">S13-R13</f>
        <v>0</v>
      </c>
      <c r="U13" s="118"/>
      <c r="V13" s="116">
        <f>'Monthly Budget Breakdown'!G13</f>
        <v>0</v>
      </c>
      <c r="W13" s="117">
        <f>'Actual Expenditures'!G7</f>
        <v>0</v>
      </c>
      <c r="X13" s="116">
        <f t="shared" ref="X13:X36" si="5">W13-V13</f>
        <v>0</v>
      </c>
      <c r="Y13" s="118"/>
      <c r="Z13" s="116">
        <f>'Monthly Budget Breakdown'!H13</f>
        <v>0</v>
      </c>
      <c r="AA13" s="117">
        <f>'Actual Expenditures'!H7</f>
        <v>0</v>
      </c>
      <c r="AB13" s="116">
        <f t="shared" ref="AB13:AB36" si="6">AA13-Z13</f>
        <v>0</v>
      </c>
      <c r="AC13" s="118"/>
      <c r="AD13" s="116">
        <f>'Monthly Budget Breakdown'!I13</f>
        <v>0</v>
      </c>
      <c r="AE13" s="117">
        <f>'Actual Expenditures'!I7</f>
        <v>0</v>
      </c>
      <c r="AF13" s="116">
        <f t="shared" ref="AF13:AF36" si="7">AE13-AD13</f>
        <v>0</v>
      </c>
      <c r="AG13" s="118"/>
      <c r="AH13" s="116">
        <f>'Monthly Budget Breakdown'!J13</f>
        <v>0</v>
      </c>
      <c r="AI13" s="117">
        <f>'Actual Expenditures'!J7</f>
        <v>0</v>
      </c>
      <c r="AJ13" s="116">
        <f t="shared" ref="AJ13:AJ36" si="8">AI13-AH13</f>
        <v>0</v>
      </c>
      <c r="AK13" s="118"/>
      <c r="AL13" s="116">
        <f>'Monthly Budget Breakdown'!K13</f>
        <v>0</v>
      </c>
      <c r="AM13" s="117">
        <f>'Actual Expenditures'!K7</f>
        <v>0</v>
      </c>
      <c r="AN13" s="116">
        <f t="shared" ref="AN13:AN36" si="9">AM13-AL13</f>
        <v>0</v>
      </c>
      <c r="AO13" s="118"/>
      <c r="AP13" s="116">
        <f>'Monthly Budget Breakdown'!L13</f>
        <v>0</v>
      </c>
      <c r="AQ13" s="117">
        <f>'Actual Expenditures'!L7</f>
        <v>0</v>
      </c>
      <c r="AR13" s="116">
        <f t="shared" ref="AR13:AR36" si="10">AQ13-AP13</f>
        <v>0</v>
      </c>
      <c r="AS13" s="118"/>
      <c r="AT13" s="116">
        <f>'Monthly Budget Breakdown'!M13</f>
        <v>0</v>
      </c>
      <c r="AU13" s="117">
        <f>'Actual Expenditures'!M7</f>
        <v>0</v>
      </c>
      <c r="AV13" s="119">
        <f t="shared" ref="AV13:AV36" si="11">AU13-AT13</f>
        <v>0</v>
      </c>
      <c r="AW13" s="120"/>
      <c r="AX13" s="121">
        <f>'Monthly Budget Breakdown'!N13</f>
        <v>3800</v>
      </c>
      <c r="AY13" s="117">
        <f>'Actual Expenditures'!N7</f>
        <v>3750</v>
      </c>
      <c r="AZ13" s="122">
        <f t="shared" ref="AZ13:AZ36" si="12">AY13-AX13</f>
        <v>-50</v>
      </c>
    </row>
    <row r="14" spans="1:52" ht="15" customHeight="1">
      <c r="A14" s="52" t="str">
        <f>'Monthly Budget Breakdown'!A14</f>
        <v>PPC</v>
      </c>
      <c r="B14" s="54">
        <f>'Monthly Budget Breakdown'!B14</f>
        <v>4500</v>
      </c>
      <c r="C14" s="123">
        <f>'Actual Expenditures'!B8</f>
        <v>4500</v>
      </c>
      <c r="D14" s="54">
        <f t="shared" si="0"/>
        <v>0</v>
      </c>
      <c r="E14" s="154"/>
      <c r="F14" s="54">
        <f>'Monthly Budget Breakdown'!C14</f>
        <v>0</v>
      </c>
      <c r="G14" s="123">
        <f>'Actual Expenditures'!C8</f>
        <v>0</v>
      </c>
      <c r="H14" s="54">
        <f t="shared" si="1"/>
        <v>0</v>
      </c>
      <c r="I14" s="63"/>
      <c r="J14" s="54">
        <f>'Monthly Budget Breakdown'!D14</f>
        <v>0</v>
      </c>
      <c r="K14" s="123">
        <f>'Actual Expenditures'!D8</f>
        <v>0</v>
      </c>
      <c r="L14" s="54">
        <f t="shared" si="2"/>
        <v>0</v>
      </c>
      <c r="M14" s="63"/>
      <c r="N14" s="54">
        <f>'Monthly Budget Breakdown'!E14</f>
        <v>0</v>
      </c>
      <c r="O14" s="123">
        <f>'Actual Expenditures'!E8</f>
        <v>0</v>
      </c>
      <c r="P14" s="54">
        <f t="shared" si="3"/>
        <v>0</v>
      </c>
      <c r="Q14" s="63"/>
      <c r="R14" s="54">
        <f>'Monthly Budget Breakdown'!F14</f>
        <v>0</v>
      </c>
      <c r="S14" s="123">
        <f>'Actual Expenditures'!F8</f>
        <v>0</v>
      </c>
      <c r="T14" s="54">
        <f t="shared" si="4"/>
        <v>0</v>
      </c>
      <c r="U14" s="63"/>
      <c r="V14" s="54">
        <f>'Monthly Budget Breakdown'!G14</f>
        <v>0</v>
      </c>
      <c r="W14" s="123">
        <f>'Actual Expenditures'!G8</f>
        <v>0</v>
      </c>
      <c r="X14" s="54">
        <f t="shared" si="5"/>
        <v>0</v>
      </c>
      <c r="Y14" s="63"/>
      <c r="Z14" s="54">
        <f>'Monthly Budget Breakdown'!H14</f>
        <v>0</v>
      </c>
      <c r="AA14" s="123">
        <f>'Actual Expenditures'!H8</f>
        <v>0</v>
      </c>
      <c r="AB14" s="54">
        <f t="shared" si="6"/>
        <v>0</v>
      </c>
      <c r="AC14" s="63"/>
      <c r="AD14" s="54">
        <f>'Monthly Budget Breakdown'!I14</f>
        <v>0</v>
      </c>
      <c r="AE14" s="123">
        <f>'Actual Expenditures'!I8</f>
        <v>0</v>
      </c>
      <c r="AF14" s="54">
        <f t="shared" si="7"/>
        <v>0</v>
      </c>
      <c r="AG14" s="63"/>
      <c r="AH14" s="54">
        <f>'Monthly Budget Breakdown'!J14</f>
        <v>0</v>
      </c>
      <c r="AI14" s="123">
        <f>'Actual Expenditures'!J8</f>
        <v>0</v>
      </c>
      <c r="AJ14" s="54">
        <f t="shared" si="8"/>
        <v>0</v>
      </c>
      <c r="AK14" s="63"/>
      <c r="AL14" s="54">
        <f>'Monthly Budget Breakdown'!K14</f>
        <v>0</v>
      </c>
      <c r="AM14" s="123">
        <f>'Actual Expenditures'!K8</f>
        <v>0</v>
      </c>
      <c r="AN14" s="54">
        <f t="shared" si="9"/>
        <v>0</v>
      </c>
      <c r="AO14" s="63"/>
      <c r="AP14" s="54">
        <f>'Monthly Budget Breakdown'!L14</f>
        <v>0</v>
      </c>
      <c r="AQ14" s="123">
        <f>'Actual Expenditures'!L8</f>
        <v>0</v>
      </c>
      <c r="AR14" s="54">
        <f t="shared" si="10"/>
        <v>0</v>
      </c>
      <c r="AS14" s="63"/>
      <c r="AT14" s="54">
        <f>'Monthly Budget Breakdown'!M14</f>
        <v>0</v>
      </c>
      <c r="AU14" s="123">
        <f>'Actual Expenditures'!M8</f>
        <v>0</v>
      </c>
      <c r="AV14" s="58">
        <f t="shared" si="11"/>
        <v>0</v>
      </c>
      <c r="AW14" s="65"/>
      <c r="AX14" s="69">
        <f>'Monthly Budget Breakdown'!N14</f>
        <v>4500</v>
      </c>
      <c r="AY14" s="123">
        <f>'Actual Expenditures'!N8</f>
        <v>4500</v>
      </c>
      <c r="AZ14" s="72">
        <f t="shared" si="12"/>
        <v>0</v>
      </c>
    </row>
    <row r="15" spans="1:52" ht="15" customHeight="1">
      <c r="A15" s="52" t="str">
        <f>'Monthly Budget Breakdown'!A15</f>
        <v>SEO</v>
      </c>
      <c r="B15" s="54">
        <f>'Monthly Budget Breakdown'!B15</f>
        <v>2950</v>
      </c>
      <c r="C15" s="123">
        <f>'Actual Expenditures'!B9</f>
        <v>2950</v>
      </c>
      <c r="D15" s="54">
        <f t="shared" si="0"/>
        <v>0</v>
      </c>
      <c r="E15" s="154"/>
      <c r="F15" s="54">
        <f>'Monthly Budget Breakdown'!C15</f>
        <v>0</v>
      </c>
      <c r="G15" s="123">
        <f>'Actual Expenditures'!C9</f>
        <v>0</v>
      </c>
      <c r="H15" s="54">
        <f t="shared" si="1"/>
        <v>0</v>
      </c>
      <c r="I15" s="63"/>
      <c r="J15" s="54">
        <f>'Monthly Budget Breakdown'!D15</f>
        <v>0</v>
      </c>
      <c r="K15" s="123">
        <f>'Actual Expenditures'!D9</f>
        <v>0</v>
      </c>
      <c r="L15" s="54">
        <f t="shared" si="2"/>
        <v>0</v>
      </c>
      <c r="M15" s="63"/>
      <c r="N15" s="54">
        <f>'Monthly Budget Breakdown'!E15</f>
        <v>0</v>
      </c>
      <c r="O15" s="123">
        <f>'Actual Expenditures'!E9</f>
        <v>0</v>
      </c>
      <c r="P15" s="54">
        <f t="shared" si="3"/>
        <v>0</v>
      </c>
      <c r="Q15" s="63"/>
      <c r="R15" s="54">
        <f>'Monthly Budget Breakdown'!F15</f>
        <v>0</v>
      </c>
      <c r="S15" s="123">
        <f>'Actual Expenditures'!F9</f>
        <v>0</v>
      </c>
      <c r="T15" s="54">
        <f t="shared" si="4"/>
        <v>0</v>
      </c>
      <c r="U15" s="63"/>
      <c r="V15" s="54">
        <f>'Monthly Budget Breakdown'!G15</f>
        <v>0</v>
      </c>
      <c r="W15" s="123">
        <f>'Actual Expenditures'!G9</f>
        <v>0</v>
      </c>
      <c r="X15" s="54">
        <f t="shared" si="5"/>
        <v>0</v>
      </c>
      <c r="Y15" s="63"/>
      <c r="Z15" s="54">
        <f>'Monthly Budget Breakdown'!H15</f>
        <v>0</v>
      </c>
      <c r="AA15" s="123">
        <f>'Actual Expenditures'!H9</f>
        <v>0</v>
      </c>
      <c r="AB15" s="54">
        <f t="shared" si="6"/>
        <v>0</v>
      </c>
      <c r="AC15" s="63"/>
      <c r="AD15" s="54">
        <f>'Monthly Budget Breakdown'!I15</f>
        <v>0</v>
      </c>
      <c r="AE15" s="123">
        <f>'Actual Expenditures'!I9</f>
        <v>0</v>
      </c>
      <c r="AF15" s="54">
        <f t="shared" si="7"/>
        <v>0</v>
      </c>
      <c r="AG15" s="63"/>
      <c r="AH15" s="54">
        <f>'Monthly Budget Breakdown'!J15</f>
        <v>0</v>
      </c>
      <c r="AI15" s="123">
        <f>'Actual Expenditures'!J9</f>
        <v>0</v>
      </c>
      <c r="AJ15" s="54">
        <f t="shared" si="8"/>
        <v>0</v>
      </c>
      <c r="AK15" s="63"/>
      <c r="AL15" s="54">
        <f>'Monthly Budget Breakdown'!K15</f>
        <v>0</v>
      </c>
      <c r="AM15" s="123">
        <f>'Actual Expenditures'!K9</f>
        <v>0</v>
      </c>
      <c r="AN15" s="54">
        <f t="shared" si="9"/>
        <v>0</v>
      </c>
      <c r="AO15" s="63"/>
      <c r="AP15" s="54">
        <f>'Monthly Budget Breakdown'!L15</f>
        <v>0</v>
      </c>
      <c r="AQ15" s="123">
        <f>'Actual Expenditures'!L9</f>
        <v>0</v>
      </c>
      <c r="AR15" s="54">
        <f t="shared" si="10"/>
        <v>0</v>
      </c>
      <c r="AS15" s="63"/>
      <c r="AT15" s="54">
        <f>'Monthly Budget Breakdown'!M15</f>
        <v>0</v>
      </c>
      <c r="AU15" s="123">
        <f>'Actual Expenditures'!M9</f>
        <v>0</v>
      </c>
      <c r="AV15" s="58">
        <f t="shared" si="11"/>
        <v>0</v>
      </c>
      <c r="AW15" s="65"/>
      <c r="AX15" s="69">
        <f>'Monthly Budget Breakdown'!N15</f>
        <v>2950</v>
      </c>
      <c r="AY15" s="123">
        <f>'Actual Expenditures'!N9</f>
        <v>2950</v>
      </c>
      <c r="AZ15" s="72">
        <f t="shared" si="12"/>
        <v>0</v>
      </c>
    </row>
    <row r="16" spans="1:52" ht="15" customHeight="1">
      <c r="A16" s="52" t="str">
        <f>'Monthly Budget Breakdown'!A16</f>
        <v>Inserts</v>
      </c>
      <c r="B16" s="54">
        <f>'Monthly Budget Breakdown'!B16</f>
        <v>0</v>
      </c>
      <c r="C16" s="123">
        <f>'Actual Expenditures'!B10</f>
        <v>0</v>
      </c>
      <c r="D16" s="54">
        <f t="shared" si="0"/>
        <v>0</v>
      </c>
      <c r="E16" s="154"/>
      <c r="F16" s="54">
        <f>'Monthly Budget Breakdown'!C16</f>
        <v>0</v>
      </c>
      <c r="G16" s="123">
        <f>'Actual Expenditures'!C10</f>
        <v>0</v>
      </c>
      <c r="H16" s="54">
        <f t="shared" si="1"/>
        <v>0</v>
      </c>
      <c r="I16" s="63"/>
      <c r="J16" s="54">
        <f>'Monthly Budget Breakdown'!D16</f>
        <v>0</v>
      </c>
      <c r="K16" s="123">
        <f>'Actual Expenditures'!D10</f>
        <v>0</v>
      </c>
      <c r="L16" s="54">
        <f t="shared" si="2"/>
        <v>0</v>
      </c>
      <c r="M16" s="63"/>
      <c r="N16" s="54">
        <f>'Monthly Budget Breakdown'!E16</f>
        <v>0</v>
      </c>
      <c r="O16" s="123">
        <f>'Actual Expenditures'!E10</f>
        <v>0</v>
      </c>
      <c r="P16" s="54">
        <f t="shared" si="3"/>
        <v>0</v>
      </c>
      <c r="Q16" s="63"/>
      <c r="R16" s="54">
        <f>'Monthly Budget Breakdown'!F16</f>
        <v>0</v>
      </c>
      <c r="S16" s="123">
        <f>'Actual Expenditures'!F10</f>
        <v>0</v>
      </c>
      <c r="T16" s="54">
        <f t="shared" si="4"/>
        <v>0</v>
      </c>
      <c r="U16" s="63"/>
      <c r="V16" s="54">
        <f>'Monthly Budget Breakdown'!G16</f>
        <v>0</v>
      </c>
      <c r="W16" s="123">
        <f>'Actual Expenditures'!G10</f>
        <v>0</v>
      </c>
      <c r="X16" s="54">
        <f t="shared" si="5"/>
        <v>0</v>
      </c>
      <c r="Y16" s="63"/>
      <c r="Z16" s="54">
        <f>'Monthly Budget Breakdown'!H16</f>
        <v>0</v>
      </c>
      <c r="AA16" s="123">
        <f>'Actual Expenditures'!H10</f>
        <v>0</v>
      </c>
      <c r="AB16" s="54">
        <f t="shared" si="6"/>
        <v>0</v>
      </c>
      <c r="AC16" s="63"/>
      <c r="AD16" s="54">
        <f>'Monthly Budget Breakdown'!I16</f>
        <v>0</v>
      </c>
      <c r="AE16" s="123">
        <f>'Actual Expenditures'!I10</f>
        <v>0</v>
      </c>
      <c r="AF16" s="54">
        <f t="shared" si="7"/>
        <v>0</v>
      </c>
      <c r="AG16" s="63"/>
      <c r="AH16" s="54">
        <f>'Monthly Budget Breakdown'!J16</f>
        <v>0</v>
      </c>
      <c r="AI16" s="123">
        <f>'Actual Expenditures'!J10</f>
        <v>0</v>
      </c>
      <c r="AJ16" s="54">
        <f t="shared" si="8"/>
        <v>0</v>
      </c>
      <c r="AK16" s="63"/>
      <c r="AL16" s="54">
        <f>'Monthly Budget Breakdown'!K16</f>
        <v>0</v>
      </c>
      <c r="AM16" s="123">
        <f>'Actual Expenditures'!K10</f>
        <v>0</v>
      </c>
      <c r="AN16" s="54">
        <f t="shared" si="9"/>
        <v>0</v>
      </c>
      <c r="AO16" s="63"/>
      <c r="AP16" s="54">
        <f>'Monthly Budget Breakdown'!L16</f>
        <v>0</v>
      </c>
      <c r="AQ16" s="123">
        <f>'Actual Expenditures'!L10</f>
        <v>0</v>
      </c>
      <c r="AR16" s="54">
        <f t="shared" si="10"/>
        <v>0</v>
      </c>
      <c r="AS16" s="63"/>
      <c r="AT16" s="54">
        <f>'Monthly Budget Breakdown'!M16</f>
        <v>0</v>
      </c>
      <c r="AU16" s="123">
        <f>'Actual Expenditures'!M10</f>
        <v>0</v>
      </c>
      <c r="AV16" s="58">
        <f t="shared" si="11"/>
        <v>0</v>
      </c>
      <c r="AW16" s="65"/>
      <c r="AX16" s="69">
        <f>'Monthly Budget Breakdown'!N16</f>
        <v>0</v>
      </c>
      <c r="AY16" s="123">
        <f>'Actual Expenditures'!N10</f>
        <v>0</v>
      </c>
      <c r="AZ16" s="72">
        <f t="shared" si="12"/>
        <v>0</v>
      </c>
    </row>
    <row r="17" spans="1:52" ht="15" customHeight="1">
      <c r="A17" s="52" t="str">
        <f>'Monthly Budget Breakdown'!A17</f>
        <v>Repeat Business</v>
      </c>
      <c r="B17" s="54">
        <f>'Monthly Budget Breakdown'!B17</f>
        <v>200</v>
      </c>
      <c r="C17" s="123">
        <f>'Actual Expenditures'!B11</f>
        <v>750</v>
      </c>
      <c r="D17" s="54">
        <f t="shared" si="0"/>
        <v>550</v>
      </c>
      <c r="E17" s="154"/>
      <c r="F17" s="54">
        <f>'Monthly Budget Breakdown'!C17</f>
        <v>0</v>
      </c>
      <c r="G17" s="123">
        <f>'Actual Expenditures'!C11</f>
        <v>0</v>
      </c>
      <c r="H17" s="54">
        <f t="shared" si="1"/>
        <v>0</v>
      </c>
      <c r="I17" s="63"/>
      <c r="J17" s="54">
        <f>'Monthly Budget Breakdown'!D17</f>
        <v>0</v>
      </c>
      <c r="K17" s="123">
        <f>'Actual Expenditures'!D11</f>
        <v>0</v>
      </c>
      <c r="L17" s="54">
        <f t="shared" si="2"/>
        <v>0</v>
      </c>
      <c r="M17" s="63"/>
      <c r="N17" s="54">
        <f>'Monthly Budget Breakdown'!E17</f>
        <v>0</v>
      </c>
      <c r="O17" s="123">
        <f>'Actual Expenditures'!E11</f>
        <v>0</v>
      </c>
      <c r="P17" s="54">
        <f t="shared" si="3"/>
        <v>0</v>
      </c>
      <c r="Q17" s="63"/>
      <c r="R17" s="54">
        <f>'Monthly Budget Breakdown'!F17</f>
        <v>0</v>
      </c>
      <c r="S17" s="123">
        <f>'Actual Expenditures'!F11</f>
        <v>0</v>
      </c>
      <c r="T17" s="54">
        <f t="shared" si="4"/>
        <v>0</v>
      </c>
      <c r="U17" s="63"/>
      <c r="V17" s="54">
        <f>'Monthly Budget Breakdown'!G17</f>
        <v>0</v>
      </c>
      <c r="W17" s="123">
        <f>'Actual Expenditures'!G11</f>
        <v>0</v>
      </c>
      <c r="X17" s="54">
        <f t="shared" si="5"/>
        <v>0</v>
      </c>
      <c r="Y17" s="63"/>
      <c r="Z17" s="54">
        <f>'Monthly Budget Breakdown'!H17</f>
        <v>0</v>
      </c>
      <c r="AA17" s="123">
        <f>'Actual Expenditures'!H11</f>
        <v>0</v>
      </c>
      <c r="AB17" s="54">
        <f t="shared" si="6"/>
        <v>0</v>
      </c>
      <c r="AC17" s="63"/>
      <c r="AD17" s="54">
        <f>'Monthly Budget Breakdown'!I17</f>
        <v>0</v>
      </c>
      <c r="AE17" s="123">
        <f>'Actual Expenditures'!I11</f>
        <v>0</v>
      </c>
      <c r="AF17" s="54">
        <f t="shared" si="7"/>
        <v>0</v>
      </c>
      <c r="AG17" s="63"/>
      <c r="AH17" s="54">
        <f>'Monthly Budget Breakdown'!J17</f>
        <v>0</v>
      </c>
      <c r="AI17" s="123">
        <f>'Actual Expenditures'!J11</f>
        <v>0</v>
      </c>
      <c r="AJ17" s="54">
        <f t="shared" si="8"/>
        <v>0</v>
      </c>
      <c r="AK17" s="63"/>
      <c r="AL17" s="54">
        <f>'Monthly Budget Breakdown'!K17</f>
        <v>0</v>
      </c>
      <c r="AM17" s="123">
        <f>'Actual Expenditures'!K11</f>
        <v>0</v>
      </c>
      <c r="AN17" s="54">
        <f t="shared" si="9"/>
        <v>0</v>
      </c>
      <c r="AO17" s="63"/>
      <c r="AP17" s="54">
        <f>'Monthly Budget Breakdown'!L17</f>
        <v>0</v>
      </c>
      <c r="AQ17" s="123">
        <f>'Actual Expenditures'!L11</f>
        <v>0</v>
      </c>
      <c r="AR17" s="54">
        <f t="shared" si="10"/>
        <v>0</v>
      </c>
      <c r="AS17" s="63"/>
      <c r="AT17" s="54">
        <f>'Monthly Budget Breakdown'!M17</f>
        <v>0</v>
      </c>
      <c r="AU17" s="123">
        <f>'Actual Expenditures'!M11</f>
        <v>0</v>
      </c>
      <c r="AV17" s="58">
        <f t="shared" si="11"/>
        <v>0</v>
      </c>
      <c r="AW17" s="65"/>
      <c r="AX17" s="69">
        <f>'Monthly Budget Breakdown'!N17</f>
        <v>200</v>
      </c>
      <c r="AY17" s="123">
        <f>'Actual Expenditures'!N11</f>
        <v>750</v>
      </c>
      <c r="AZ17" s="72">
        <f t="shared" si="12"/>
        <v>550</v>
      </c>
    </row>
    <row r="18" spans="1:52" ht="15" customHeight="1">
      <c r="A18" s="52" t="str">
        <f>'Monthly Budget Breakdown'!A18</f>
        <v>Direct Mail</v>
      </c>
      <c r="B18" s="54">
        <f>'Monthly Budget Breakdown'!B18</f>
        <v>1800</v>
      </c>
      <c r="C18" s="123">
        <f>'Actual Expenditures'!B12</f>
        <v>2000</v>
      </c>
      <c r="D18" s="54">
        <f t="shared" si="0"/>
        <v>200</v>
      </c>
      <c r="E18" s="154"/>
      <c r="F18" s="54">
        <f>'Monthly Budget Breakdown'!C18</f>
        <v>0</v>
      </c>
      <c r="G18" s="123">
        <f>'Actual Expenditures'!C12</f>
        <v>0</v>
      </c>
      <c r="H18" s="54">
        <f t="shared" si="1"/>
        <v>0</v>
      </c>
      <c r="I18" s="63"/>
      <c r="J18" s="54">
        <f>'Monthly Budget Breakdown'!D18</f>
        <v>0</v>
      </c>
      <c r="K18" s="123">
        <f>'Actual Expenditures'!D12</f>
        <v>0</v>
      </c>
      <c r="L18" s="54">
        <f t="shared" si="2"/>
        <v>0</v>
      </c>
      <c r="M18" s="63"/>
      <c r="N18" s="54">
        <f>'Monthly Budget Breakdown'!E18</f>
        <v>0</v>
      </c>
      <c r="O18" s="123">
        <f>'Actual Expenditures'!E12</f>
        <v>0</v>
      </c>
      <c r="P18" s="54">
        <f t="shared" si="3"/>
        <v>0</v>
      </c>
      <c r="Q18" s="63"/>
      <c r="R18" s="54">
        <f>'Monthly Budget Breakdown'!F18</f>
        <v>0</v>
      </c>
      <c r="S18" s="123">
        <f>'Actual Expenditures'!F12</f>
        <v>0</v>
      </c>
      <c r="T18" s="54">
        <f t="shared" si="4"/>
        <v>0</v>
      </c>
      <c r="U18" s="63"/>
      <c r="V18" s="54">
        <f>'Monthly Budget Breakdown'!G18</f>
        <v>0</v>
      </c>
      <c r="W18" s="123">
        <f>'Actual Expenditures'!G12</f>
        <v>0</v>
      </c>
      <c r="X18" s="54">
        <f t="shared" si="5"/>
        <v>0</v>
      </c>
      <c r="Y18" s="63"/>
      <c r="Z18" s="54">
        <f>'Monthly Budget Breakdown'!H18</f>
        <v>0</v>
      </c>
      <c r="AA18" s="123">
        <f>'Actual Expenditures'!H12</f>
        <v>0</v>
      </c>
      <c r="AB18" s="54">
        <f t="shared" si="6"/>
        <v>0</v>
      </c>
      <c r="AC18" s="63"/>
      <c r="AD18" s="54">
        <f>'Monthly Budget Breakdown'!I18</f>
        <v>0</v>
      </c>
      <c r="AE18" s="123">
        <f>'Actual Expenditures'!I12</f>
        <v>0</v>
      </c>
      <c r="AF18" s="54">
        <f t="shared" si="7"/>
        <v>0</v>
      </c>
      <c r="AG18" s="63"/>
      <c r="AH18" s="54">
        <f>'Monthly Budget Breakdown'!J18</f>
        <v>0</v>
      </c>
      <c r="AI18" s="123">
        <f>'Actual Expenditures'!J12</f>
        <v>0</v>
      </c>
      <c r="AJ18" s="54">
        <f t="shared" si="8"/>
        <v>0</v>
      </c>
      <c r="AK18" s="63"/>
      <c r="AL18" s="54">
        <f>'Monthly Budget Breakdown'!K18</f>
        <v>0</v>
      </c>
      <c r="AM18" s="123">
        <f>'Actual Expenditures'!K12</f>
        <v>0</v>
      </c>
      <c r="AN18" s="54">
        <f t="shared" si="9"/>
        <v>0</v>
      </c>
      <c r="AO18" s="63"/>
      <c r="AP18" s="54">
        <f>'Monthly Budget Breakdown'!L18</f>
        <v>0</v>
      </c>
      <c r="AQ18" s="123">
        <f>'Actual Expenditures'!L12</f>
        <v>0</v>
      </c>
      <c r="AR18" s="54">
        <f t="shared" si="10"/>
        <v>0</v>
      </c>
      <c r="AS18" s="63"/>
      <c r="AT18" s="54">
        <f>'Monthly Budget Breakdown'!M18</f>
        <v>0</v>
      </c>
      <c r="AU18" s="123">
        <f>'Actual Expenditures'!M12</f>
        <v>0</v>
      </c>
      <c r="AV18" s="58">
        <f t="shared" si="11"/>
        <v>0</v>
      </c>
      <c r="AW18" s="65"/>
      <c r="AX18" s="69">
        <f>'Monthly Budget Breakdown'!N18</f>
        <v>1800</v>
      </c>
      <c r="AY18" s="123">
        <f>'Actual Expenditures'!N12</f>
        <v>2000</v>
      </c>
      <c r="AZ18" s="72">
        <f t="shared" si="12"/>
        <v>200</v>
      </c>
    </row>
    <row r="19" spans="1:52" ht="15" customHeight="1">
      <c r="A19" s="52" t="str">
        <f>'Monthly Budget Breakdown'!A19</f>
        <v>Referrals</v>
      </c>
      <c r="B19" s="54">
        <f>'Monthly Budget Breakdown'!B19</f>
        <v>1200</v>
      </c>
      <c r="C19" s="123">
        <f>'Actual Expenditures'!B13</f>
        <v>1200</v>
      </c>
      <c r="D19" s="54">
        <f t="shared" si="0"/>
        <v>0</v>
      </c>
      <c r="E19" s="154"/>
      <c r="F19" s="54">
        <f>'Monthly Budget Breakdown'!C19</f>
        <v>0</v>
      </c>
      <c r="G19" s="123">
        <f>'Actual Expenditures'!C13</f>
        <v>0</v>
      </c>
      <c r="H19" s="54">
        <f t="shared" si="1"/>
        <v>0</v>
      </c>
      <c r="I19" s="63"/>
      <c r="J19" s="54">
        <f>'Monthly Budget Breakdown'!D19</f>
        <v>0</v>
      </c>
      <c r="K19" s="123">
        <f>'Actual Expenditures'!D13</f>
        <v>0</v>
      </c>
      <c r="L19" s="54">
        <f t="shared" si="2"/>
        <v>0</v>
      </c>
      <c r="M19" s="63"/>
      <c r="N19" s="54">
        <f>'Monthly Budget Breakdown'!E19</f>
        <v>0</v>
      </c>
      <c r="O19" s="123">
        <f>'Actual Expenditures'!E13</f>
        <v>0</v>
      </c>
      <c r="P19" s="54">
        <f t="shared" si="3"/>
        <v>0</v>
      </c>
      <c r="Q19" s="63"/>
      <c r="R19" s="54">
        <f>'Monthly Budget Breakdown'!F19</f>
        <v>0</v>
      </c>
      <c r="S19" s="123">
        <f>'Actual Expenditures'!F13</f>
        <v>0</v>
      </c>
      <c r="T19" s="54">
        <f t="shared" si="4"/>
        <v>0</v>
      </c>
      <c r="U19" s="63"/>
      <c r="V19" s="54">
        <f>'Monthly Budget Breakdown'!G19</f>
        <v>0</v>
      </c>
      <c r="W19" s="123">
        <f>'Actual Expenditures'!G13</f>
        <v>0</v>
      </c>
      <c r="X19" s="54">
        <f t="shared" si="5"/>
        <v>0</v>
      </c>
      <c r="Y19" s="63"/>
      <c r="Z19" s="54">
        <f>'Monthly Budget Breakdown'!H19</f>
        <v>0</v>
      </c>
      <c r="AA19" s="123">
        <f>'Actual Expenditures'!H13</f>
        <v>0</v>
      </c>
      <c r="AB19" s="54">
        <f t="shared" si="6"/>
        <v>0</v>
      </c>
      <c r="AC19" s="63"/>
      <c r="AD19" s="54">
        <f>'Monthly Budget Breakdown'!I19</f>
        <v>0</v>
      </c>
      <c r="AE19" s="123">
        <f>'Actual Expenditures'!I13</f>
        <v>0</v>
      </c>
      <c r="AF19" s="54">
        <f t="shared" si="7"/>
        <v>0</v>
      </c>
      <c r="AG19" s="63"/>
      <c r="AH19" s="54">
        <f>'Monthly Budget Breakdown'!J19</f>
        <v>0</v>
      </c>
      <c r="AI19" s="123">
        <f>'Actual Expenditures'!J13</f>
        <v>0</v>
      </c>
      <c r="AJ19" s="54">
        <f t="shared" si="8"/>
        <v>0</v>
      </c>
      <c r="AK19" s="63"/>
      <c r="AL19" s="54">
        <f>'Monthly Budget Breakdown'!K19</f>
        <v>0</v>
      </c>
      <c r="AM19" s="123">
        <f>'Actual Expenditures'!K13</f>
        <v>0</v>
      </c>
      <c r="AN19" s="54">
        <f t="shared" si="9"/>
        <v>0</v>
      </c>
      <c r="AO19" s="63"/>
      <c r="AP19" s="54">
        <f>'Monthly Budget Breakdown'!L19</f>
        <v>0</v>
      </c>
      <c r="AQ19" s="123">
        <f>'Actual Expenditures'!L13</f>
        <v>0</v>
      </c>
      <c r="AR19" s="54">
        <f t="shared" si="10"/>
        <v>0</v>
      </c>
      <c r="AS19" s="63"/>
      <c r="AT19" s="54">
        <f>'Monthly Budget Breakdown'!M19</f>
        <v>0</v>
      </c>
      <c r="AU19" s="123">
        <f>'Actual Expenditures'!M13</f>
        <v>0</v>
      </c>
      <c r="AV19" s="58">
        <f t="shared" si="11"/>
        <v>0</v>
      </c>
      <c r="AW19" s="65"/>
      <c r="AX19" s="69">
        <f>'Monthly Budget Breakdown'!N19</f>
        <v>1200</v>
      </c>
      <c r="AY19" s="123">
        <f>'Actual Expenditures'!N13</f>
        <v>1200</v>
      </c>
      <c r="AZ19" s="72">
        <f t="shared" si="12"/>
        <v>0</v>
      </c>
    </row>
    <row r="20" spans="1:52" ht="15" customHeight="1">
      <c r="A20" s="52" t="str">
        <f>'Monthly Budget Breakdown'!A20</f>
        <v>Unsold Lead Follow-up</v>
      </c>
      <c r="B20" s="54">
        <f>'Monthly Budget Breakdown'!B20</f>
        <v>750</v>
      </c>
      <c r="C20" s="123">
        <f>'Actual Expenditures'!B14</f>
        <v>750</v>
      </c>
      <c r="D20" s="54">
        <f t="shared" si="0"/>
        <v>0</v>
      </c>
      <c r="E20" s="154"/>
      <c r="F20" s="54">
        <f>'Monthly Budget Breakdown'!C20</f>
        <v>0</v>
      </c>
      <c r="G20" s="123">
        <f>'Actual Expenditures'!C14</f>
        <v>0</v>
      </c>
      <c r="H20" s="54">
        <f t="shared" si="1"/>
        <v>0</v>
      </c>
      <c r="I20" s="63"/>
      <c r="J20" s="54">
        <f>'Monthly Budget Breakdown'!D20</f>
        <v>0</v>
      </c>
      <c r="K20" s="123">
        <f>'Actual Expenditures'!D14</f>
        <v>0</v>
      </c>
      <c r="L20" s="54">
        <f t="shared" si="2"/>
        <v>0</v>
      </c>
      <c r="M20" s="63"/>
      <c r="N20" s="54">
        <f>'Monthly Budget Breakdown'!E20</f>
        <v>0</v>
      </c>
      <c r="O20" s="123">
        <f>'Actual Expenditures'!E14</f>
        <v>0</v>
      </c>
      <c r="P20" s="54">
        <f t="shared" si="3"/>
        <v>0</v>
      </c>
      <c r="Q20" s="63"/>
      <c r="R20" s="54">
        <f>'Monthly Budget Breakdown'!F20</f>
        <v>0</v>
      </c>
      <c r="S20" s="123">
        <f>'Actual Expenditures'!F14</f>
        <v>0</v>
      </c>
      <c r="T20" s="54">
        <f t="shared" si="4"/>
        <v>0</v>
      </c>
      <c r="U20" s="63"/>
      <c r="V20" s="54">
        <f>'Monthly Budget Breakdown'!G20</f>
        <v>0</v>
      </c>
      <c r="W20" s="123">
        <f>'Actual Expenditures'!G14</f>
        <v>0</v>
      </c>
      <c r="X20" s="54">
        <f t="shared" si="5"/>
        <v>0</v>
      </c>
      <c r="Y20" s="63"/>
      <c r="Z20" s="54">
        <f>'Monthly Budget Breakdown'!H20</f>
        <v>0</v>
      </c>
      <c r="AA20" s="123">
        <f>'Actual Expenditures'!H14</f>
        <v>0</v>
      </c>
      <c r="AB20" s="54">
        <f t="shared" si="6"/>
        <v>0</v>
      </c>
      <c r="AC20" s="63"/>
      <c r="AD20" s="54">
        <f>'Monthly Budget Breakdown'!I20</f>
        <v>0</v>
      </c>
      <c r="AE20" s="123">
        <f>'Actual Expenditures'!I14</f>
        <v>0</v>
      </c>
      <c r="AF20" s="54">
        <f t="shared" si="7"/>
        <v>0</v>
      </c>
      <c r="AG20" s="63"/>
      <c r="AH20" s="54">
        <f>'Monthly Budget Breakdown'!J20</f>
        <v>0</v>
      </c>
      <c r="AI20" s="123">
        <f>'Actual Expenditures'!J14</f>
        <v>0</v>
      </c>
      <c r="AJ20" s="54">
        <f t="shared" si="8"/>
        <v>0</v>
      </c>
      <c r="AK20" s="63"/>
      <c r="AL20" s="54">
        <f>'Monthly Budget Breakdown'!K20</f>
        <v>0</v>
      </c>
      <c r="AM20" s="123">
        <f>'Actual Expenditures'!K14</f>
        <v>0</v>
      </c>
      <c r="AN20" s="54">
        <f t="shared" si="9"/>
        <v>0</v>
      </c>
      <c r="AO20" s="63"/>
      <c r="AP20" s="54">
        <f>'Monthly Budget Breakdown'!L20</f>
        <v>0</v>
      </c>
      <c r="AQ20" s="123">
        <f>'Actual Expenditures'!L14</f>
        <v>0</v>
      </c>
      <c r="AR20" s="54">
        <f t="shared" si="10"/>
        <v>0</v>
      </c>
      <c r="AS20" s="63"/>
      <c r="AT20" s="54">
        <f>'Monthly Budget Breakdown'!M20</f>
        <v>0</v>
      </c>
      <c r="AU20" s="123">
        <f>'Actual Expenditures'!M14</f>
        <v>0</v>
      </c>
      <c r="AV20" s="58">
        <f t="shared" si="11"/>
        <v>0</v>
      </c>
      <c r="AW20" s="65"/>
      <c r="AX20" s="69">
        <f>'Monthly Budget Breakdown'!N20</f>
        <v>750</v>
      </c>
      <c r="AY20" s="123">
        <f>'Actual Expenditures'!N14</f>
        <v>750</v>
      </c>
      <c r="AZ20" s="72">
        <f t="shared" si="12"/>
        <v>0</v>
      </c>
    </row>
    <row r="21" spans="1:52" ht="15" customHeight="1">
      <c r="A21" s="52" t="str">
        <f>'Monthly Budget Breakdown'!A21</f>
        <v>TV</v>
      </c>
      <c r="B21" s="54">
        <f>'Monthly Budget Breakdown'!B21</f>
        <v>5500</v>
      </c>
      <c r="C21" s="123">
        <f>'Actual Expenditures'!B15</f>
        <v>1600</v>
      </c>
      <c r="D21" s="54">
        <f t="shared" si="0"/>
        <v>-3900</v>
      </c>
      <c r="E21" s="154"/>
      <c r="F21" s="54">
        <f>'Monthly Budget Breakdown'!C21</f>
        <v>0</v>
      </c>
      <c r="G21" s="123">
        <f>'Actual Expenditures'!C15</f>
        <v>0</v>
      </c>
      <c r="H21" s="54">
        <f t="shared" si="1"/>
        <v>0</v>
      </c>
      <c r="I21" s="63"/>
      <c r="J21" s="54">
        <f>'Monthly Budget Breakdown'!D21</f>
        <v>0</v>
      </c>
      <c r="K21" s="123">
        <f>'Actual Expenditures'!D15</f>
        <v>0</v>
      </c>
      <c r="L21" s="54">
        <f t="shared" si="2"/>
        <v>0</v>
      </c>
      <c r="M21" s="63"/>
      <c r="N21" s="54">
        <f>'Monthly Budget Breakdown'!E21</f>
        <v>0</v>
      </c>
      <c r="O21" s="123">
        <f>'Actual Expenditures'!E15</f>
        <v>0</v>
      </c>
      <c r="P21" s="54">
        <f t="shared" si="3"/>
        <v>0</v>
      </c>
      <c r="Q21" s="63"/>
      <c r="R21" s="54">
        <f>'Monthly Budget Breakdown'!F21</f>
        <v>0</v>
      </c>
      <c r="S21" s="123">
        <f>'Actual Expenditures'!F15</f>
        <v>0</v>
      </c>
      <c r="T21" s="54">
        <f t="shared" si="4"/>
        <v>0</v>
      </c>
      <c r="U21" s="63"/>
      <c r="V21" s="54">
        <f>'Monthly Budget Breakdown'!G21</f>
        <v>0</v>
      </c>
      <c r="W21" s="123">
        <f>'Actual Expenditures'!G15</f>
        <v>0</v>
      </c>
      <c r="X21" s="54">
        <f t="shared" si="5"/>
        <v>0</v>
      </c>
      <c r="Y21" s="63"/>
      <c r="Z21" s="54">
        <f>'Monthly Budget Breakdown'!H21</f>
        <v>0</v>
      </c>
      <c r="AA21" s="123">
        <f>'Actual Expenditures'!H15</f>
        <v>0</v>
      </c>
      <c r="AB21" s="54">
        <f t="shared" si="6"/>
        <v>0</v>
      </c>
      <c r="AC21" s="63"/>
      <c r="AD21" s="54">
        <f>'Monthly Budget Breakdown'!I21</f>
        <v>0</v>
      </c>
      <c r="AE21" s="123">
        <f>'Actual Expenditures'!I15</f>
        <v>0</v>
      </c>
      <c r="AF21" s="54">
        <f t="shared" si="7"/>
        <v>0</v>
      </c>
      <c r="AG21" s="63"/>
      <c r="AH21" s="54">
        <f>'Monthly Budget Breakdown'!J21</f>
        <v>0</v>
      </c>
      <c r="AI21" s="123">
        <f>'Actual Expenditures'!J15</f>
        <v>0</v>
      </c>
      <c r="AJ21" s="54">
        <f t="shared" si="8"/>
        <v>0</v>
      </c>
      <c r="AK21" s="63"/>
      <c r="AL21" s="54">
        <f>'Monthly Budget Breakdown'!K21</f>
        <v>0</v>
      </c>
      <c r="AM21" s="123">
        <f>'Actual Expenditures'!K15</f>
        <v>0</v>
      </c>
      <c r="AN21" s="54">
        <f t="shared" si="9"/>
        <v>0</v>
      </c>
      <c r="AO21" s="63"/>
      <c r="AP21" s="54">
        <f>'Monthly Budget Breakdown'!L21</f>
        <v>0</v>
      </c>
      <c r="AQ21" s="123">
        <f>'Actual Expenditures'!L15</f>
        <v>0</v>
      </c>
      <c r="AR21" s="54">
        <f t="shared" si="10"/>
        <v>0</v>
      </c>
      <c r="AS21" s="63"/>
      <c r="AT21" s="54">
        <f>'Monthly Budget Breakdown'!M21</f>
        <v>0</v>
      </c>
      <c r="AU21" s="123">
        <f>'Actual Expenditures'!M15</f>
        <v>0</v>
      </c>
      <c r="AV21" s="58">
        <f t="shared" si="11"/>
        <v>0</v>
      </c>
      <c r="AW21" s="65"/>
      <c r="AX21" s="69">
        <f>'Monthly Budget Breakdown'!N21</f>
        <v>5500</v>
      </c>
      <c r="AY21" s="123">
        <f>'Actual Expenditures'!N15</f>
        <v>1600</v>
      </c>
      <c r="AZ21" s="72">
        <f t="shared" si="12"/>
        <v>-3900</v>
      </c>
    </row>
    <row r="22" spans="1:52" ht="15" customHeight="1">
      <c r="A22" s="52" t="str">
        <f>'Monthly Budget Breakdown'!A22</f>
        <v>Radio</v>
      </c>
      <c r="B22" s="54">
        <f>'Monthly Budget Breakdown'!B22</f>
        <v>1300</v>
      </c>
      <c r="C22" s="123">
        <f>'Actual Expenditures'!B16</f>
        <v>5200</v>
      </c>
      <c r="D22" s="54">
        <f t="shared" si="0"/>
        <v>3900</v>
      </c>
      <c r="E22" s="154"/>
      <c r="F22" s="54">
        <f>'Monthly Budget Breakdown'!C22</f>
        <v>0</v>
      </c>
      <c r="G22" s="123">
        <f>'Actual Expenditures'!C16</f>
        <v>0</v>
      </c>
      <c r="H22" s="54">
        <f t="shared" si="1"/>
        <v>0</v>
      </c>
      <c r="I22" s="63"/>
      <c r="J22" s="54">
        <f>'Monthly Budget Breakdown'!D22</f>
        <v>0</v>
      </c>
      <c r="K22" s="123">
        <f>'Actual Expenditures'!D16</f>
        <v>0</v>
      </c>
      <c r="L22" s="54">
        <f t="shared" si="2"/>
        <v>0</v>
      </c>
      <c r="M22" s="63"/>
      <c r="N22" s="54">
        <f>'Monthly Budget Breakdown'!E22</f>
        <v>0</v>
      </c>
      <c r="O22" s="123">
        <f>'Actual Expenditures'!E16</f>
        <v>0</v>
      </c>
      <c r="P22" s="54">
        <f t="shared" si="3"/>
        <v>0</v>
      </c>
      <c r="Q22" s="63"/>
      <c r="R22" s="54">
        <f>'Monthly Budget Breakdown'!F22</f>
        <v>0</v>
      </c>
      <c r="S22" s="123">
        <f>'Actual Expenditures'!F16</f>
        <v>0</v>
      </c>
      <c r="T22" s="54">
        <f t="shared" si="4"/>
        <v>0</v>
      </c>
      <c r="U22" s="63"/>
      <c r="V22" s="54">
        <f>'Monthly Budget Breakdown'!G22</f>
        <v>0</v>
      </c>
      <c r="W22" s="123">
        <f>'Actual Expenditures'!G16</f>
        <v>0</v>
      </c>
      <c r="X22" s="54">
        <f t="shared" si="5"/>
        <v>0</v>
      </c>
      <c r="Y22" s="63"/>
      <c r="Z22" s="54">
        <f>'Monthly Budget Breakdown'!H22</f>
        <v>0</v>
      </c>
      <c r="AA22" s="123">
        <f>'Actual Expenditures'!H16</f>
        <v>0</v>
      </c>
      <c r="AB22" s="54">
        <f t="shared" si="6"/>
        <v>0</v>
      </c>
      <c r="AC22" s="63"/>
      <c r="AD22" s="54">
        <f>'Monthly Budget Breakdown'!I22</f>
        <v>0</v>
      </c>
      <c r="AE22" s="123">
        <f>'Actual Expenditures'!I16</f>
        <v>0</v>
      </c>
      <c r="AF22" s="54">
        <f t="shared" si="7"/>
        <v>0</v>
      </c>
      <c r="AG22" s="63"/>
      <c r="AH22" s="54">
        <f>'Monthly Budget Breakdown'!J22</f>
        <v>0</v>
      </c>
      <c r="AI22" s="123">
        <f>'Actual Expenditures'!J16</f>
        <v>0</v>
      </c>
      <c r="AJ22" s="54">
        <f t="shared" si="8"/>
        <v>0</v>
      </c>
      <c r="AK22" s="63"/>
      <c r="AL22" s="54">
        <f>'Monthly Budget Breakdown'!K22</f>
        <v>0</v>
      </c>
      <c r="AM22" s="123">
        <f>'Actual Expenditures'!K16</f>
        <v>0</v>
      </c>
      <c r="AN22" s="54">
        <f t="shared" si="9"/>
        <v>0</v>
      </c>
      <c r="AO22" s="63"/>
      <c r="AP22" s="54">
        <f>'Monthly Budget Breakdown'!L22</f>
        <v>0</v>
      </c>
      <c r="AQ22" s="123">
        <f>'Actual Expenditures'!L16</f>
        <v>0</v>
      </c>
      <c r="AR22" s="54">
        <f t="shared" si="10"/>
        <v>0</v>
      </c>
      <c r="AS22" s="63"/>
      <c r="AT22" s="54">
        <f>'Monthly Budget Breakdown'!M22</f>
        <v>0</v>
      </c>
      <c r="AU22" s="123">
        <f>'Actual Expenditures'!M16</f>
        <v>0</v>
      </c>
      <c r="AV22" s="58">
        <f t="shared" si="11"/>
        <v>0</v>
      </c>
      <c r="AW22" s="65"/>
      <c r="AX22" s="69">
        <f>'Monthly Budget Breakdown'!N22</f>
        <v>1300</v>
      </c>
      <c r="AY22" s="123">
        <f>'Actual Expenditures'!N16</f>
        <v>5200</v>
      </c>
      <c r="AZ22" s="72">
        <f t="shared" si="12"/>
        <v>3900</v>
      </c>
    </row>
    <row r="23" spans="1:52" ht="15" customHeight="1">
      <c r="A23" s="52" t="str">
        <f>'Monthly Budget Breakdown'!A23</f>
        <v>Future Interest Campaigns</v>
      </c>
      <c r="B23" s="54">
        <f>'Monthly Budget Breakdown'!B23</f>
        <v>0</v>
      </c>
      <c r="C23" s="123">
        <f>'Actual Expenditures'!B17</f>
        <v>0</v>
      </c>
      <c r="D23" s="54">
        <f t="shared" si="0"/>
        <v>0</v>
      </c>
      <c r="E23" s="154"/>
      <c r="F23" s="54">
        <f>'Monthly Budget Breakdown'!C23</f>
        <v>0</v>
      </c>
      <c r="G23" s="123">
        <f>'Actual Expenditures'!C17</f>
        <v>0</v>
      </c>
      <c r="H23" s="54">
        <f t="shared" si="1"/>
        <v>0</v>
      </c>
      <c r="I23" s="63"/>
      <c r="J23" s="54">
        <f>'Monthly Budget Breakdown'!D23</f>
        <v>0</v>
      </c>
      <c r="K23" s="123">
        <f>'Actual Expenditures'!D17</f>
        <v>0</v>
      </c>
      <c r="L23" s="54">
        <f t="shared" si="2"/>
        <v>0</v>
      </c>
      <c r="M23" s="63"/>
      <c r="N23" s="54">
        <f>'Monthly Budget Breakdown'!E23</f>
        <v>0</v>
      </c>
      <c r="O23" s="123">
        <f>'Actual Expenditures'!E17</f>
        <v>0</v>
      </c>
      <c r="P23" s="54">
        <f t="shared" si="3"/>
        <v>0</v>
      </c>
      <c r="Q23" s="63"/>
      <c r="R23" s="54">
        <f>'Monthly Budget Breakdown'!F23</f>
        <v>0</v>
      </c>
      <c r="S23" s="123">
        <f>'Actual Expenditures'!F17</f>
        <v>0</v>
      </c>
      <c r="T23" s="54">
        <f t="shared" si="4"/>
        <v>0</v>
      </c>
      <c r="U23" s="63"/>
      <c r="V23" s="54">
        <f>'Monthly Budget Breakdown'!G23</f>
        <v>0</v>
      </c>
      <c r="W23" s="123">
        <f>'Actual Expenditures'!G17</f>
        <v>0</v>
      </c>
      <c r="X23" s="54">
        <f t="shared" si="5"/>
        <v>0</v>
      </c>
      <c r="Y23" s="63"/>
      <c r="Z23" s="54">
        <f>'Monthly Budget Breakdown'!H23</f>
        <v>0</v>
      </c>
      <c r="AA23" s="123">
        <f>'Actual Expenditures'!H17</f>
        <v>0</v>
      </c>
      <c r="AB23" s="54">
        <f t="shared" si="6"/>
        <v>0</v>
      </c>
      <c r="AC23" s="63"/>
      <c r="AD23" s="54">
        <f>'Monthly Budget Breakdown'!I23</f>
        <v>0</v>
      </c>
      <c r="AE23" s="123">
        <f>'Actual Expenditures'!I17</f>
        <v>0</v>
      </c>
      <c r="AF23" s="54">
        <f t="shared" si="7"/>
        <v>0</v>
      </c>
      <c r="AG23" s="63"/>
      <c r="AH23" s="54">
        <f>'Monthly Budget Breakdown'!J23</f>
        <v>0</v>
      </c>
      <c r="AI23" s="123">
        <f>'Actual Expenditures'!J17</f>
        <v>0</v>
      </c>
      <c r="AJ23" s="54">
        <f t="shared" si="8"/>
        <v>0</v>
      </c>
      <c r="AK23" s="63"/>
      <c r="AL23" s="54">
        <f>'Monthly Budget Breakdown'!K23</f>
        <v>0</v>
      </c>
      <c r="AM23" s="123">
        <f>'Actual Expenditures'!K17</f>
        <v>0</v>
      </c>
      <c r="AN23" s="54">
        <f t="shared" si="9"/>
        <v>0</v>
      </c>
      <c r="AO23" s="63"/>
      <c r="AP23" s="54">
        <f>'Monthly Budget Breakdown'!L23</f>
        <v>0</v>
      </c>
      <c r="AQ23" s="123">
        <f>'Actual Expenditures'!L17</f>
        <v>0</v>
      </c>
      <c r="AR23" s="54">
        <f t="shared" si="10"/>
        <v>0</v>
      </c>
      <c r="AS23" s="63"/>
      <c r="AT23" s="54">
        <f>'Monthly Budget Breakdown'!M23</f>
        <v>0</v>
      </c>
      <c r="AU23" s="123">
        <f>'Actual Expenditures'!M17</f>
        <v>0</v>
      </c>
      <c r="AV23" s="58">
        <f t="shared" si="11"/>
        <v>0</v>
      </c>
      <c r="AW23" s="65"/>
      <c r="AX23" s="69">
        <f>'Monthly Budget Breakdown'!N23</f>
        <v>0</v>
      </c>
      <c r="AY23" s="123">
        <f>'Actual Expenditures'!N17</f>
        <v>0</v>
      </c>
      <c r="AZ23" s="72">
        <f t="shared" si="12"/>
        <v>0</v>
      </c>
    </row>
    <row r="24" spans="1:52" ht="15" customHeight="1">
      <c r="A24" s="52" t="str">
        <f>'Monthly Budget Breakdown'!A24</f>
        <v>Shared Mail</v>
      </c>
      <c r="B24" s="54">
        <f>'Monthly Budget Breakdown'!B24</f>
        <v>0</v>
      </c>
      <c r="C24" s="123">
        <f>'Actual Expenditures'!B18</f>
        <v>0</v>
      </c>
      <c r="D24" s="54">
        <f t="shared" si="0"/>
        <v>0</v>
      </c>
      <c r="E24" s="154"/>
      <c r="F24" s="54">
        <f>'Monthly Budget Breakdown'!C24</f>
        <v>0</v>
      </c>
      <c r="G24" s="123">
        <f>'Actual Expenditures'!C18</f>
        <v>0</v>
      </c>
      <c r="H24" s="54">
        <f t="shared" si="1"/>
        <v>0</v>
      </c>
      <c r="I24" s="63"/>
      <c r="J24" s="54">
        <f>'Monthly Budget Breakdown'!D24</f>
        <v>0</v>
      </c>
      <c r="K24" s="123">
        <f>'Actual Expenditures'!D18</f>
        <v>0</v>
      </c>
      <c r="L24" s="54">
        <f t="shared" si="2"/>
        <v>0</v>
      </c>
      <c r="M24" s="63"/>
      <c r="N24" s="54">
        <f>'Monthly Budget Breakdown'!E24</f>
        <v>0</v>
      </c>
      <c r="O24" s="123">
        <f>'Actual Expenditures'!E18</f>
        <v>0</v>
      </c>
      <c r="P24" s="54">
        <f t="shared" si="3"/>
        <v>0</v>
      </c>
      <c r="Q24" s="63"/>
      <c r="R24" s="54">
        <f>'Monthly Budget Breakdown'!F24</f>
        <v>0</v>
      </c>
      <c r="S24" s="123">
        <f>'Actual Expenditures'!F18</f>
        <v>0</v>
      </c>
      <c r="T24" s="54">
        <f t="shared" si="4"/>
        <v>0</v>
      </c>
      <c r="U24" s="63"/>
      <c r="V24" s="54">
        <f>'Monthly Budget Breakdown'!G24</f>
        <v>0</v>
      </c>
      <c r="W24" s="123">
        <f>'Actual Expenditures'!G18</f>
        <v>0</v>
      </c>
      <c r="X24" s="54">
        <f t="shared" si="5"/>
        <v>0</v>
      </c>
      <c r="Y24" s="63"/>
      <c r="Z24" s="54">
        <f>'Monthly Budget Breakdown'!H24</f>
        <v>0</v>
      </c>
      <c r="AA24" s="123">
        <f>'Actual Expenditures'!H18</f>
        <v>0</v>
      </c>
      <c r="AB24" s="54">
        <f t="shared" si="6"/>
        <v>0</v>
      </c>
      <c r="AC24" s="63"/>
      <c r="AD24" s="54">
        <f>'Monthly Budget Breakdown'!I24</f>
        <v>0</v>
      </c>
      <c r="AE24" s="123">
        <f>'Actual Expenditures'!I18</f>
        <v>0</v>
      </c>
      <c r="AF24" s="54">
        <f t="shared" si="7"/>
        <v>0</v>
      </c>
      <c r="AG24" s="63"/>
      <c r="AH24" s="54">
        <f>'Monthly Budget Breakdown'!J24</f>
        <v>0</v>
      </c>
      <c r="AI24" s="123">
        <f>'Actual Expenditures'!J18</f>
        <v>0</v>
      </c>
      <c r="AJ24" s="54">
        <f t="shared" si="8"/>
        <v>0</v>
      </c>
      <c r="AK24" s="63"/>
      <c r="AL24" s="54">
        <f>'Monthly Budget Breakdown'!K24</f>
        <v>0</v>
      </c>
      <c r="AM24" s="123">
        <f>'Actual Expenditures'!K18</f>
        <v>0</v>
      </c>
      <c r="AN24" s="54">
        <f t="shared" si="9"/>
        <v>0</v>
      </c>
      <c r="AO24" s="63"/>
      <c r="AP24" s="54">
        <f>'Monthly Budget Breakdown'!L24</f>
        <v>0</v>
      </c>
      <c r="AQ24" s="123">
        <f>'Actual Expenditures'!L18</f>
        <v>0</v>
      </c>
      <c r="AR24" s="54">
        <f t="shared" si="10"/>
        <v>0</v>
      </c>
      <c r="AS24" s="63"/>
      <c r="AT24" s="54">
        <f>'Monthly Budget Breakdown'!M24</f>
        <v>0</v>
      </c>
      <c r="AU24" s="123">
        <f>'Actual Expenditures'!M18</f>
        <v>0</v>
      </c>
      <c r="AV24" s="58">
        <f t="shared" si="11"/>
        <v>0</v>
      </c>
      <c r="AW24" s="65"/>
      <c r="AX24" s="69">
        <f>'Monthly Budget Breakdown'!N24</f>
        <v>0</v>
      </c>
      <c r="AY24" s="123">
        <f>'Actual Expenditures'!N18</f>
        <v>0</v>
      </c>
      <c r="AZ24" s="72">
        <f t="shared" si="12"/>
        <v>0</v>
      </c>
    </row>
    <row r="25" spans="1:52" ht="15" customHeight="1">
      <c r="A25" s="52" t="str">
        <f>'Monthly Budget Breakdown'!A25</f>
        <v>Telemarketing</v>
      </c>
      <c r="B25" s="54">
        <f>'Monthly Budget Breakdown'!B25</f>
        <v>0</v>
      </c>
      <c r="C25" s="123">
        <f>'Actual Expenditures'!B19</f>
        <v>0</v>
      </c>
      <c r="D25" s="54">
        <f t="shared" si="0"/>
        <v>0</v>
      </c>
      <c r="E25" s="154"/>
      <c r="F25" s="54">
        <f>'Monthly Budget Breakdown'!C25</f>
        <v>0</v>
      </c>
      <c r="G25" s="123">
        <f>'Actual Expenditures'!C19</f>
        <v>0</v>
      </c>
      <c r="H25" s="54">
        <f t="shared" si="1"/>
        <v>0</v>
      </c>
      <c r="I25" s="63"/>
      <c r="J25" s="54">
        <f>'Monthly Budget Breakdown'!D25</f>
        <v>0</v>
      </c>
      <c r="K25" s="123">
        <f>'Actual Expenditures'!D19</f>
        <v>0</v>
      </c>
      <c r="L25" s="54">
        <f t="shared" si="2"/>
        <v>0</v>
      </c>
      <c r="M25" s="63"/>
      <c r="N25" s="54">
        <f>'Monthly Budget Breakdown'!E25</f>
        <v>0</v>
      </c>
      <c r="O25" s="123">
        <f>'Actual Expenditures'!E19</f>
        <v>0</v>
      </c>
      <c r="P25" s="54">
        <f t="shared" si="3"/>
        <v>0</v>
      </c>
      <c r="Q25" s="63"/>
      <c r="R25" s="54">
        <f>'Monthly Budget Breakdown'!F25</f>
        <v>0</v>
      </c>
      <c r="S25" s="123">
        <f>'Actual Expenditures'!F19</f>
        <v>0</v>
      </c>
      <c r="T25" s="54">
        <f t="shared" si="4"/>
        <v>0</v>
      </c>
      <c r="U25" s="63"/>
      <c r="V25" s="54">
        <f>'Monthly Budget Breakdown'!G25</f>
        <v>0</v>
      </c>
      <c r="W25" s="123">
        <f>'Actual Expenditures'!G19</f>
        <v>0</v>
      </c>
      <c r="X25" s="54">
        <f t="shared" si="5"/>
        <v>0</v>
      </c>
      <c r="Y25" s="63"/>
      <c r="Z25" s="54">
        <f>'Monthly Budget Breakdown'!H25</f>
        <v>0</v>
      </c>
      <c r="AA25" s="123">
        <f>'Actual Expenditures'!H19</f>
        <v>0</v>
      </c>
      <c r="AB25" s="54">
        <f t="shared" si="6"/>
        <v>0</v>
      </c>
      <c r="AC25" s="63"/>
      <c r="AD25" s="54">
        <f>'Monthly Budget Breakdown'!I25</f>
        <v>0</v>
      </c>
      <c r="AE25" s="123">
        <f>'Actual Expenditures'!I19</f>
        <v>0</v>
      </c>
      <c r="AF25" s="54">
        <f t="shared" si="7"/>
        <v>0</v>
      </c>
      <c r="AG25" s="63"/>
      <c r="AH25" s="54">
        <f>'Monthly Budget Breakdown'!J25</f>
        <v>0</v>
      </c>
      <c r="AI25" s="123">
        <f>'Actual Expenditures'!J19</f>
        <v>0</v>
      </c>
      <c r="AJ25" s="54">
        <f t="shared" si="8"/>
        <v>0</v>
      </c>
      <c r="AK25" s="63"/>
      <c r="AL25" s="54">
        <f>'Monthly Budget Breakdown'!K25</f>
        <v>0</v>
      </c>
      <c r="AM25" s="123">
        <f>'Actual Expenditures'!K19</f>
        <v>0</v>
      </c>
      <c r="AN25" s="54">
        <f t="shared" si="9"/>
        <v>0</v>
      </c>
      <c r="AO25" s="63"/>
      <c r="AP25" s="54">
        <f>'Monthly Budget Breakdown'!L25</f>
        <v>0</v>
      </c>
      <c r="AQ25" s="123">
        <f>'Actual Expenditures'!L19</f>
        <v>0</v>
      </c>
      <c r="AR25" s="54">
        <f t="shared" si="10"/>
        <v>0</v>
      </c>
      <c r="AS25" s="63"/>
      <c r="AT25" s="54">
        <f>'Monthly Budget Breakdown'!M25</f>
        <v>0</v>
      </c>
      <c r="AU25" s="123">
        <f>'Actual Expenditures'!M19</f>
        <v>0</v>
      </c>
      <c r="AV25" s="58">
        <f t="shared" si="11"/>
        <v>0</v>
      </c>
      <c r="AW25" s="65"/>
      <c r="AX25" s="69">
        <f>'Monthly Budget Breakdown'!N25</f>
        <v>0</v>
      </c>
      <c r="AY25" s="123">
        <f>'Actual Expenditures'!N19</f>
        <v>0</v>
      </c>
      <c r="AZ25" s="72">
        <f t="shared" si="12"/>
        <v>0</v>
      </c>
    </row>
    <row r="26" spans="1:52" ht="15" customHeight="1">
      <c r="A26" s="52" t="str">
        <f>'Monthly Budget Breakdown'!A26</f>
        <v>Yellow Pages</v>
      </c>
      <c r="B26" s="54">
        <f>'Monthly Budget Breakdown'!B26</f>
        <v>400</v>
      </c>
      <c r="C26" s="123">
        <f>'Actual Expenditures'!B20</f>
        <v>400</v>
      </c>
      <c r="D26" s="54">
        <f t="shared" si="0"/>
        <v>0</v>
      </c>
      <c r="E26" s="154"/>
      <c r="F26" s="54">
        <f>'Monthly Budget Breakdown'!C26</f>
        <v>0</v>
      </c>
      <c r="G26" s="123">
        <f>'Actual Expenditures'!C20</f>
        <v>0</v>
      </c>
      <c r="H26" s="54">
        <f t="shared" si="1"/>
        <v>0</v>
      </c>
      <c r="I26" s="63"/>
      <c r="J26" s="54">
        <f>'Monthly Budget Breakdown'!D26</f>
        <v>0</v>
      </c>
      <c r="K26" s="123">
        <f>'Actual Expenditures'!D20</f>
        <v>0</v>
      </c>
      <c r="L26" s="54">
        <f t="shared" si="2"/>
        <v>0</v>
      </c>
      <c r="M26" s="63"/>
      <c r="N26" s="54">
        <f>'Monthly Budget Breakdown'!E26</f>
        <v>0</v>
      </c>
      <c r="O26" s="123">
        <f>'Actual Expenditures'!E20</f>
        <v>0</v>
      </c>
      <c r="P26" s="54">
        <f t="shared" si="3"/>
        <v>0</v>
      </c>
      <c r="Q26" s="63"/>
      <c r="R26" s="54">
        <f>'Monthly Budget Breakdown'!F26</f>
        <v>0</v>
      </c>
      <c r="S26" s="123">
        <f>'Actual Expenditures'!F20</f>
        <v>0</v>
      </c>
      <c r="T26" s="54">
        <f t="shared" si="4"/>
        <v>0</v>
      </c>
      <c r="U26" s="63"/>
      <c r="V26" s="54">
        <f>'Monthly Budget Breakdown'!G26</f>
        <v>0</v>
      </c>
      <c r="W26" s="123">
        <f>'Actual Expenditures'!G20</f>
        <v>0</v>
      </c>
      <c r="X26" s="54">
        <f t="shared" si="5"/>
        <v>0</v>
      </c>
      <c r="Y26" s="63"/>
      <c r="Z26" s="54">
        <f>'Monthly Budget Breakdown'!H26</f>
        <v>0</v>
      </c>
      <c r="AA26" s="123">
        <f>'Actual Expenditures'!H20</f>
        <v>0</v>
      </c>
      <c r="AB26" s="54">
        <f t="shared" si="6"/>
        <v>0</v>
      </c>
      <c r="AC26" s="63"/>
      <c r="AD26" s="54">
        <f>'Monthly Budget Breakdown'!I26</f>
        <v>0</v>
      </c>
      <c r="AE26" s="123">
        <f>'Actual Expenditures'!I20</f>
        <v>0</v>
      </c>
      <c r="AF26" s="54">
        <f t="shared" si="7"/>
        <v>0</v>
      </c>
      <c r="AG26" s="63"/>
      <c r="AH26" s="54">
        <f>'Monthly Budget Breakdown'!J26</f>
        <v>0</v>
      </c>
      <c r="AI26" s="123">
        <f>'Actual Expenditures'!J20</f>
        <v>0</v>
      </c>
      <c r="AJ26" s="54">
        <f t="shared" si="8"/>
        <v>0</v>
      </c>
      <c r="AK26" s="63"/>
      <c r="AL26" s="54">
        <f>'Monthly Budget Breakdown'!K26</f>
        <v>0</v>
      </c>
      <c r="AM26" s="123">
        <f>'Actual Expenditures'!K20</f>
        <v>0</v>
      </c>
      <c r="AN26" s="54">
        <f t="shared" si="9"/>
        <v>0</v>
      </c>
      <c r="AO26" s="63"/>
      <c r="AP26" s="54">
        <f>'Monthly Budget Breakdown'!L26</f>
        <v>0</v>
      </c>
      <c r="AQ26" s="123">
        <f>'Actual Expenditures'!L20</f>
        <v>0</v>
      </c>
      <c r="AR26" s="54">
        <f t="shared" si="10"/>
        <v>0</v>
      </c>
      <c r="AS26" s="63"/>
      <c r="AT26" s="54">
        <f>'Monthly Budget Breakdown'!M26</f>
        <v>0</v>
      </c>
      <c r="AU26" s="123">
        <f>'Actual Expenditures'!M20</f>
        <v>0</v>
      </c>
      <c r="AV26" s="58">
        <f t="shared" si="11"/>
        <v>0</v>
      </c>
      <c r="AW26" s="65"/>
      <c r="AX26" s="69">
        <f>'Monthly Budget Breakdown'!N26</f>
        <v>400</v>
      </c>
      <c r="AY26" s="123">
        <f>'Actual Expenditures'!N20</f>
        <v>400</v>
      </c>
      <c r="AZ26" s="72">
        <f t="shared" si="12"/>
        <v>0</v>
      </c>
    </row>
    <row r="27" spans="1:52" ht="15" customHeight="1">
      <c r="A27" s="52" t="str">
        <f>'Monthly Budget Breakdown'!A27</f>
        <v>Sweepstakes</v>
      </c>
      <c r="B27" s="54">
        <f>'Monthly Budget Breakdown'!B27</f>
        <v>0</v>
      </c>
      <c r="C27" s="123">
        <f>'Actual Expenditures'!B21</f>
        <v>0</v>
      </c>
      <c r="D27" s="54">
        <f t="shared" si="0"/>
        <v>0</v>
      </c>
      <c r="E27" s="154"/>
      <c r="F27" s="54">
        <f>'Monthly Budget Breakdown'!C27</f>
        <v>0</v>
      </c>
      <c r="G27" s="123">
        <f>'Actual Expenditures'!C21</f>
        <v>0</v>
      </c>
      <c r="H27" s="54">
        <f t="shared" si="1"/>
        <v>0</v>
      </c>
      <c r="I27" s="63"/>
      <c r="J27" s="54">
        <f>'Monthly Budget Breakdown'!D27</f>
        <v>0</v>
      </c>
      <c r="K27" s="123">
        <f>'Actual Expenditures'!D21</f>
        <v>0</v>
      </c>
      <c r="L27" s="54">
        <f t="shared" si="2"/>
        <v>0</v>
      </c>
      <c r="M27" s="63"/>
      <c r="N27" s="54">
        <f>'Monthly Budget Breakdown'!E27</f>
        <v>0</v>
      </c>
      <c r="O27" s="123">
        <f>'Actual Expenditures'!E21</f>
        <v>0</v>
      </c>
      <c r="P27" s="54">
        <f t="shared" si="3"/>
        <v>0</v>
      </c>
      <c r="Q27" s="63"/>
      <c r="R27" s="54">
        <f>'Monthly Budget Breakdown'!F27</f>
        <v>0</v>
      </c>
      <c r="S27" s="123">
        <f>'Actual Expenditures'!F21</f>
        <v>0</v>
      </c>
      <c r="T27" s="54">
        <f t="shared" si="4"/>
        <v>0</v>
      </c>
      <c r="U27" s="63"/>
      <c r="V27" s="54">
        <f>'Monthly Budget Breakdown'!G27</f>
        <v>0</v>
      </c>
      <c r="W27" s="123">
        <f>'Actual Expenditures'!G21</f>
        <v>0</v>
      </c>
      <c r="X27" s="54">
        <f t="shared" si="5"/>
        <v>0</v>
      </c>
      <c r="Y27" s="63"/>
      <c r="Z27" s="54">
        <f>'Monthly Budget Breakdown'!H27</f>
        <v>0</v>
      </c>
      <c r="AA27" s="123">
        <f>'Actual Expenditures'!H21</f>
        <v>0</v>
      </c>
      <c r="AB27" s="54">
        <f t="shared" si="6"/>
        <v>0</v>
      </c>
      <c r="AC27" s="63"/>
      <c r="AD27" s="54">
        <f>'Monthly Budget Breakdown'!I27</f>
        <v>0</v>
      </c>
      <c r="AE27" s="123">
        <f>'Actual Expenditures'!I21</f>
        <v>0</v>
      </c>
      <c r="AF27" s="54">
        <f t="shared" si="7"/>
        <v>0</v>
      </c>
      <c r="AG27" s="63"/>
      <c r="AH27" s="54">
        <f>'Monthly Budget Breakdown'!J27</f>
        <v>0</v>
      </c>
      <c r="AI27" s="123">
        <f>'Actual Expenditures'!J21</f>
        <v>0</v>
      </c>
      <c r="AJ27" s="54">
        <f t="shared" si="8"/>
        <v>0</v>
      </c>
      <c r="AK27" s="63"/>
      <c r="AL27" s="54">
        <f>'Monthly Budget Breakdown'!K27</f>
        <v>0</v>
      </c>
      <c r="AM27" s="123">
        <f>'Actual Expenditures'!K21</f>
        <v>0</v>
      </c>
      <c r="AN27" s="54">
        <f t="shared" si="9"/>
        <v>0</v>
      </c>
      <c r="AO27" s="63"/>
      <c r="AP27" s="54">
        <f>'Monthly Budget Breakdown'!L27</f>
        <v>0</v>
      </c>
      <c r="AQ27" s="123">
        <f>'Actual Expenditures'!L21</f>
        <v>0</v>
      </c>
      <c r="AR27" s="54">
        <f t="shared" si="10"/>
        <v>0</v>
      </c>
      <c r="AS27" s="63"/>
      <c r="AT27" s="54">
        <f>'Monthly Budget Breakdown'!M27</f>
        <v>0</v>
      </c>
      <c r="AU27" s="123">
        <f>'Actual Expenditures'!M21</f>
        <v>0</v>
      </c>
      <c r="AV27" s="58">
        <f t="shared" si="11"/>
        <v>0</v>
      </c>
      <c r="AW27" s="65"/>
      <c r="AX27" s="69">
        <f>'Monthly Budget Breakdown'!N27</f>
        <v>0</v>
      </c>
      <c r="AY27" s="123">
        <f>'Actual Expenditures'!N21</f>
        <v>0</v>
      </c>
      <c r="AZ27" s="72">
        <f t="shared" si="12"/>
        <v>0</v>
      </c>
    </row>
    <row r="28" spans="1:52" ht="15" customHeight="1">
      <c r="A28" s="52" t="str">
        <f>'Monthly Budget Breakdown'!A28</f>
        <v>Misc 1</v>
      </c>
      <c r="B28" s="54">
        <f>'Monthly Budget Breakdown'!B28</f>
        <v>6000</v>
      </c>
      <c r="C28" s="123">
        <f>'Actual Expenditures'!B22</f>
        <v>6000</v>
      </c>
      <c r="D28" s="54">
        <f t="shared" si="0"/>
        <v>0</v>
      </c>
      <c r="E28" s="154"/>
      <c r="F28" s="54">
        <f>'Monthly Budget Breakdown'!C28</f>
        <v>0</v>
      </c>
      <c r="G28" s="123">
        <f>'Actual Expenditures'!C22</f>
        <v>0</v>
      </c>
      <c r="H28" s="54">
        <f t="shared" si="1"/>
        <v>0</v>
      </c>
      <c r="I28" s="63"/>
      <c r="J28" s="54">
        <f>'Monthly Budget Breakdown'!D28</f>
        <v>0</v>
      </c>
      <c r="K28" s="123">
        <f>'Actual Expenditures'!D22</f>
        <v>0</v>
      </c>
      <c r="L28" s="54">
        <f t="shared" si="2"/>
        <v>0</v>
      </c>
      <c r="M28" s="63"/>
      <c r="N28" s="54">
        <f>'Monthly Budget Breakdown'!E28</f>
        <v>0</v>
      </c>
      <c r="O28" s="123">
        <f>'Actual Expenditures'!E22</f>
        <v>0</v>
      </c>
      <c r="P28" s="54">
        <f t="shared" si="3"/>
        <v>0</v>
      </c>
      <c r="Q28" s="63"/>
      <c r="R28" s="54">
        <f>'Monthly Budget Breakdown'!F28</f>
        <v>0</v>
      </c>
      <c r="S28" s="123">
        <f>'Actual Expenditures'!F22</f>
        <v>0</v>
      </c>
      <c r="T28" s="54">
        <f t="shared" si="4"/>
        <v>0</v>
      </c>
      <c r="U28" s="63"/>
      <c r="V28" s="54">
        <f>'Monthly Budget Breakdown'!G28</f>
        <v>0</v>
      </c>
      <c r="W28" s="123">
        <f>'Actual Expenditures'!G22</f>
        <v>0</v>
      </c>
      <c r="X28" s="54">
        <f t="shared" si="5"/>
        <v>0</v>
      </c>
      <c r="Y28" s="63"/>
      <c r="Z28" s="54">
        <f>'Monthly Budget Breakdown'!H28</f>
        <v>0</v>
      </c>
      <c r="AA28" s="123">
        <f>'Actual Expenditures'!H22</f>
        <v>0</v>
      </c>
      <c r="AB28" s="54">
        <f t="shared" si="6"/>
        <v>0</v>
      </c>
      <c r="AC28" s="63"/>
      <c r="AD28" s="54">
        <f>'Monthly Budget Breakdown'!I28</f>
        <v>0</v>
      </c>
      <c r="AE28" s="123">
        <f>'Actual Expenditures'!I22</f>
        <v>0</v>
      </c>
      <c r="AF28" s="54">
        <f t="shared" si="7"/>
        <v>0</v>
      </c>
      <c r="AG28" s="63"/>
      <c r="AH28" s="54">
        <f>'Monthly Budget Breakdown'!J28</f>
        <v>0</v>
      </c>
      <c r="AI28" s="123">
        <f>'Actual Expenditures'!J22</f>
        <v>0</v>
      </c>
      <c r="AJ28" s="54">
        <f t="shared" si="8"/>
        <v>0</v>
      </c>
      <c r="AK28" s="63"/>
      <c r="AL28" s="54">
        <f>'Monthly Budget Breakdown'!K28</f>
        <v>0</v>
      </c>
      <c r="AM28" s="123">
        <f>'Actual Expenditures'!K22</f>
        <v>0</v>
      </c>
      <c r="AN28" s="54">
        <f t="shared" si="9"/>
        <v>0</v>
      </c>
      <c r="AO28" s="63"/>
      <c r="AP28" s="54">
        <f>'Monthly Budget Breakdown'!L28</f>
        <v>0</v>
      </c>
      <c r="AQ28" s="123">
        <f>'Actual Expenditures'!L22</f>
        <v>0</v>
      </c>
      <c r="AR28" s="54">
        <f t="shared" si="10"/>
        <v>0</v>
      </c>
      <c r="AS28" s="63"/>
      <c r="AT28" s="54">
        <f>'Monthly Budget Breakdown'!M28</f>
        <v>0</v>
      </c>
      <c r="AU28" s="123">
        <f>'Actual Expenditures'!M22</f>
        <v>0</v>
      </c>
      <c r="AV28" s="58">
        <f t="shared" si="11"/>
        <v>0</v>
      </c>
      <c r="AW28" s="65"/>
      <c r="AX28" s="69">
        <f>'Monthly Budget Breakdown'!N28</f>
        <v>6000</v>
      </c>
      <c r="AY28" s="123">
        <f>'Actual Expenditures'!N22</f>
        <v>6000</v>
      </c>
      <c r="AZ28" s="72">
        <f t="shared" si="12"/>
        <v>0</v>
      </c>
    </row>
    <row r="29" spans="1:52" ht="15" customHeight="1">
      <c r="A29" s="52" t="str">
        <f>'Monthly Budget Breakdown'!A29</f>
        <v>Misc 2</v>
      </c>
      <c r="B29" s="54">
        <f>'Monthly Budget Breakdown'!B29</f>
        <v>0</v>
      </c>
      <c r="C29" s="123">
        <f>'Actual Expenditures'!B23</f>
        <v>0</v>
      </c>
      <c r="D29" s="54">
        <f t="shared" si="0"/>
        <v>0</v>
      </c>
      <c r="E29" s="154"/>
      <c r="F29" s="54">
        <f>'Monthly Budget Breakdown'!C29</f>
        <v>0</v>
      </c>
      <c r="G29" s="123">
        <f>'Actual Expenditures'!C23</f>
        <v>0</v>
      </c>
      <c r="H29" s="54">
        <f t="shared" si="1"/>
        <v>0</v>
      </c>
      <c r="I29" s="63"/>
      <c r="J29" s="54">
        <f>'Monthly Budget Breakdown'!D29</f>
        <v>0</v>
      </c>
      <c r="K29" s="123">
        <f>'Actual Expenditures'!D23</f>
        <v>0</v>
      </c>
      <c r="L29" s="54">
        <f t="shared" si="2"/>
        <v>0</v>
      </c>
      <c r="M29" s="63"/>
      <c r="N29" s="54">
        <f>'Monthly Budget Breakdown'!E29</f>
        <v>0</v>
      </c>
      <c r="O29" s="123">
        <f>'Actual Expenditures'!E23</f>
        <v>0</v>
      </c>
      <c r="P29" s="54">
        <f t="shared" si="3"/>
        <v>0</v>
      </c>
      <c r="Q29" s="63"/>
      <c r="R29" s="54">
        <f>'Monthly Budget Breakdown'!F29</f>
        <v>0</v>
      </c>
      <c r="S29" s="123">
        <f>'Actual Expenditures'!F23</f>
        <v>0</v>
      </c>
      <c r="T29" s="54">
        <f t="shared" si="4"/>
        <v>0</v>
      </c>
      <c r="U29" s="63"/>
      <c r="V29" s="54">
        <f>'Monthly Budget Breakdown'!G29</f>
        <v>0</v>
      </c>
      <c r="W29" s="123">
        <f>'Actual Expenditures'!G23</f>
        <v>0</v>
      </c>
      <c r="X29" s="54">
        <f t="shared" si="5"/>
        <v>0</v>
      </c>
      <c r="Y29" s="63"/>
      <c r="Z29" s="54">
        <f>'Monthly Budget Breakdown'!H29</f>
        <v>0</v>
      </c>
      <c r="AA29" s="123">
        <f>'Actual Expenditures'!H23</f>
        <v>0</v>
      </c>
      <c r="AB29" s="54">
        <f t="shared" si="6"/>
        <v>0</v>
      </c>
      <c r="AC29" s="63"/>
      <c r="AD29" s="54">
        <f>'Monthly Budget Breakdown'!I29</f>
        <v>0</v>
      </c>
      <c r="AE29" s="123">
        <f>'Actual Expenditures'!I23</f>
        <v>0</v>
      </c>
      <c r="AF29" s="54">
        <f t="shared" si="7"/>
        <v>0</v>
      </c>
      <c r="AG29" s="63"/>
      <c r="AH29" s="54">
        <f>'Monthly Budget Breakdown'!J29</f>
        <v>0</v>
      </c>
      <c r="AI29" s="123">
        <f>'Actual Expenditures'!J23</f>
        <v>0</v>
      </c>
      <c r="AJ29" s="54">
        <f t="shared" si="8"/>
        <v>0</v>
      </c>
      <c r="AK29" s="63"/>
      <c r="AL29" s="54">
        <f>'Monthly Budget Breakdown'!K29</f>
        <v>0</v>
      </c>
      <c r="AM29" s="123">
        <f>'Actual Expenditures'!K23</f>
        <v>0</v>
      </c>
      <c r="AN29" s="54">
        <f t="shared" si="9"/>
        <v>0</v>
      </c>
      <c r="AO29" s="63"/>
      <c r="AP29" s="54">
        <f>'Monthly Budget Breakdown'!L29</f>
        <v>0</v>
      </c>
      <c r="AQ29" s="123">
        <f>'Actual Expenditures'!L23</f>
        <v>0</v>
      </c>
      <c r="AR29" s="54">
        <f t="shared" si="10"/>
        <v>0</v>
      </c>
      <c r="AS29" s="63"/>
      <c r="AT29" s="54">
        <f>'Monthly Budget Breakdown'!M29</f>
        <v>0</v>
      </c>
      <c r="AU29" s="123">
        <f>'Actual Expenditures'!M23</f>
        <v>0</v>
      </c>
      <c r="AV29" s="58">
        <f t="shared" si="11"/>
        <v>0</v>
      </c>
      <c r="AW29" s="65"/>
      <c r="AX29" s="69">
        <f>'Monthly Budget Breakdown'!N29</f>
        <v>0</v>
      </c>
      <c r="AY29" s="123">
        <f>'Actual Expenditures'!N23</f>
        <v>0</v>
      </c>
      <c r="AZ29" s="72">
        <f t="shared" si="12"/>
        <v>0</v>
      </c>
    </row>
    <row r="30" spans="1:52" ht="15" customHeight="1">
      <c r="A30" s="52" t="str">
        <f>'Monthly Budget Breakdown'!A30</f>
        <v>Misc 3</v>
      </c>
      <c r="B30" s="54">
        <f>'Monthly Budget Breakdown'!B30</f>
        <v>0</v>
      </c>
      <c r="C30" s="123">
        <f>'Actual Expenditures'!B24</f>
        <v>0</v>
      </c>
      <c r="D30" s="54">
        <f t="shared" si="0"/>
        <v>0</v>
      </c>
      <c r="E30" s="154"/>
      <c r="F30" s="54">
        <f>'Monthly Budget Breakdown'!C30</f>
        <v>0</v>
      </c>
      <c r="G30" s="123">
        <f>'Actual Expenditures'!C24</f>
        <v>0</v>
      </c>
      <c r="H30" s="54">
        <f t="shared" si="1"/>
        <v>0</v>
      </c>
      <c r="I30" s="63"/>
      <c r="J30" s="54">
        <f>'Monthly Budget Breakdown'!D30</f>
        <v>0</v>
      </c>
      <c r="K30" s="123">
        <f>'Actual Expenditures'!D24</f>
        <v>0</v>
      </c>
      <c r="L30" s="54">
        <f t="shared" si="2"/>
        <v>0</v>
      </c>
      <c r="M30" s="63"/>
      <c r="N30" s="54">
        <f>'Monthly Budget Breakdown'!E30</f>
        <v>0</v>
      </c>
      <c r="O30" s="123">
        <f>'Actual Expenditures'!E24</f>
        <v>0</v>
      </c>
      <c r="P30" s="54">
        <f t="shared" si="3"/>
        <v>0</v>
      </c>
      <c r="Q30" s="63"/>
      <c r="R30" s="54">
        <f>'Monthly Budget Breakdown'!F30</f>
        <v>0</v>
      </c>
      <c r="S30" s="123">
        <f>'Actual Expenditures'!F24</f>
        <v>0</v>
      </c>
      <c r="T30" s="54">
        <f t="shared" si="4"/>
        <v>0</v>
      </c>
      <c r="U30" s="63"/>
      <c r="V30" s="54">
        <f>'Monthly Budget Breakdown'!G30</f>
        <v>0</v>
      </c>
      <c r="W30" s="123">
        <f>'Actual Expenditures'!G24</f>
        <v>0</v>
      </c>
      <c r="X30" s="54">
        <f t="shared" si="5"/>
        <v>0</v>
      </c>
      <c r="Y30" s="63"/>
      <c r="Z30" s="54">
        <f>'Monthly Budget Breakdown'!H30</f>
        <v>0</v>
      </c>
      <c r="AA30" s="123">
        <f>'Actual Expenditures'!H24</f>
        <v>0</v>
      </c>
      <c r="AB30" s="54">
        <f t="shared" si="6"/>
        <v>0</v>
      </c>
      <c r="AC30" s="63"/>
      <c r="AD30" s="54">
        <f>'Monthly Budget Breakdown'!I30</f>
        <v>0</v>
      </c>
      <c r="AE30" s="123">
        <f>'Actual Expenditures'!I24</f>
        <v>0</v>
      </c>
      <c r="AF30" s="54">
        <f t="shared" si="7"/>
        <v>0</v>
      </c>
      <c r="AG30" s="63"/>
      <c r="AH30" s="54">
        <f>'Monthly Budget Breakdown'!J30</f>
        <v>0</v>
      </c>
      <c r="AI30" s="123">
        <f>'Actual Expenditures'!J24</f>
        <v>0</v>
      </c>
      <c r="AJ30" s="54">
        <f t="shared" si="8"/>
        <v>0</v>
      </c>
      <c r="AK30" s="63"/>
      <c r="AL30" s="54">
        <f>'Monthly Budget Breakdown'!K30</f>
        <v>0</v>
      </c>
      <c r="AM30" s="123">
        <f>'Actual Expenditures'!K24</f>
        <v>0</v>
      </c>
      <c r="AN30" s="54">
        <f t="shared" si="9"/>
        <v>0</v>
      </c>
      <c r="AO30" s="63"/>
      <c r="AP30" s="54">
        <f>'Monthly Budget Breakdown'!L30</f>
        <v>0</v>
      </c>
      <c r="AQ30" s="123">
        <f>'Actual Expenditures'!L24</f>
        <v>0</v>
      </c>
      <c r="AR30" s="54">
        <f t="shared" si="10"/>
        <v>0</v>
      </c>
      <c r="AS30" s="63"/>
      <c r="AT30" s="54">
        <f>'Monthly Budget Breakdown'!M30</f>
        <v>0</v>
      </c>
      <c r="AU30" s="123">
        <f>'Actual Expenditures'!M24</f>
        <v>0</v>
      </c>
      <c r="AV30" s="58">
        <f t="shared" si="11"/>
        <v>0</v>
      </c>
      <c r="AW30" s="65"/>
      <c r="AX30" s="69">
        <f>'Monthly Budget Breakdown'!N30</f>
        <v>0</v>
      </c>
      <c r="AY30" s="123">
        <f>'Actual Expenditures'!N24</f>
        <v>0</v>
      </c>
      <c r="AZ30" s="72">
        <f t="shared" si="12"/>
        <v>0</v>
      </c>
    </row>
    <row r="31" spans="1:52" ht="15" customHeight="1">
      <c r="A31" s="52" t="str">
        <f>'Monthly Budget Breakdown'!A31</f>
        <v>Misc 4</v>
      </c>
      <c r="B31" s="54">
        <f>'Monthly Budget Breakdown'!B31</f>
        <v>0</v>
      </c>
      <c r="C31" s="123">
        <f>'Actual Expenditures'!B25</f>
        <v>0</v>
      </c>
      <c r="D31" s="54">
        <f t="shared" si="0"/>
        <v>0</v>
      </c>
      <c r="E31" s="154"/>
      <c r="F31" s="54">
        <f>'Monthly Budget Breakdown'!C31</f>
        <v>0</v>
      </c>
      <c r="G31" s="123">
        <f>'Actual Expenditures'!C25</f>
        <v>0</v>
      </c>
      <c r="H31" s="54">
        <f t="shared" si="1"/>
        <v>0</v>
      </c>
      <c r="I31" s="63"/>
      <c r="J31" s="54">
        <f>'Monthly Budget Breakdown'!D31</f>
        <v>0</v>
      </c>
      <c r="K31" s="123">
        <f>'Actual Expenditures'!D25</f>
        <v>0</v>
      </c>
      <c r="L31" s="54">
        <f t="shared" si="2"/>
        <v>0</v>
      </c>
      <c r="M31" s="63"/>
      <c r="N31" s="54">
        <f>'Monthly Budget Breakdown'!E31</f>
        <v>0</v>
      </c>
      <c r="O31" s="123">
        <f>'Actual Expenditures'!E25</f>
        <v>0</v>
      </c>
      <c r="P31" s="54">
        <f t="shared" si="3"/>
        <v>0</v>
      </c>
      <c r="Q31" s="63"/>
      <c r="R31" s="54">
        <f>'Monthly Budget Breakdown'!F31</f>
        <v>0</v>
      </c>
      <c r="S31" s="123">
        <f>'Actual Expenditures'!F25</f>
        <v>0</v>
      </c>
      <c r="T31" s="54">
        <f t="shared" si="4"/>
        <v>0</v>
      </c>
      <c r="U31" s="63"/>
      <c r="V31" s="54">
        <f>'Monthly Budget Breakdown'!G31</f>
        <v>0</v>
      </c>
      <c r="W31" s="123">
        <f>'Actual Expenditures'!G25</f>
        <v>0</v>
      </c>
      <c r="X31" s="54">
        <f t="shared" si="5"/>
        <v>0</v>
      </c>
      <c r="Y31" s="63"/>
      <c r="Z31" s="54">
        <f>'Monthly Budget Breakdown'!H31</f>
        <v>0</v>
      </c>
      <c r="AA31" s="123">
        <f>'Actual Expenditures'!H25</f>
        <v>0</v>
      </c>
      <c r="AB31" s="54">
        <f t="shared" si="6"/>
        <v>0</v>
      </c>
      <c r="AC31" s="63"/>
      <c r="AD31" s="54">
        <f>'Monthly Budget Breakdown'!I31</f>
        <v>0</v>
      </c>
      <c r="AE31" s="123">
        <f>'Actual Expenditures'!I25</f>
        <v>0</v>
      </c>
      <c r="AF31" s="54">
        <f t="shared" si="7"/>
        <v>0</v>
      </c>
      <c r="AG31" s="63"/>
      <c r="AH31" s="54">
        <f>'Monthly Budget Breakdown'!J31</f>
        <v>0</v>
      </c>
      <c r="AI31" s="123">
        <f>'Actual Expenditures'!J25</f>
        <v>0</v>
      </c>
      <c r="AJ31" s="54">
        <f t="shared" si="8"/>
        <v>0</v>
      </c>
      <c r="AK31" s="63"/>
      <c r="AL31" s="54">
        <f>'Monthly Budget Breakdown'!K31</f>
        <v>0</v>
      </c>
      <c r="AM31" s="123">
        <f>'Actual Expenditures'!K25</f>
        <v>0</v>
      </c>
      <c r="AN31" s="54">
        <f t="shared" si="9"/>
        <v>0</v>
      </c>
      <c r="AO31" s="63"/>
      <c r="AP31" s="54">
        <f>'Monthly Budget Breakdown'!L31</f>
        <v>0</v>
      </c>
      <c r="AQ31" s="123">
        <f>'Actual Expenditures'!L25</f>
        <v>0</v>
      </c>
      <c r="AR31" s="54">
        <f t="shared" si="10"/>
        <v>0</v>
      </c>
      <c r="AS31" s="63"/>
      <c r="AT31" s="54">
        <f>'Monthly Budget Breakdown'!M31</f>
        <v>0</v>
      </c>
      <c r="AU31" s="123">
        <f>'Actual Expenditures'!M25</f>
        <v>0</v>
      </c>
      <c r="AV31" s="58">
        <f t="shared" si="11"/>
        <v>0</v>
      </c>
      <c r="AW31" s="65"/>
      <c r="AX31" s="69">
        <f>'Monthly Budget Breakdown'!N31</f>
        <v>0</v>
      </c>
      <c r="AY31" s="123">
        <f>'Actual Expenditures'!N25</f>
        <v>0</v>
      </c>
      <c r="AZ31" s="72">
        <f t="shared" si="12"/>
        <v>0</v>
      </c>
    </row>
    <row r="32" spans="1:52" ht="15" customHeight="1">
      <c r="A32" s="52" t="str">
        <f>'Monthly Budget Breakdown'!A32</f>
        <v>Misc 5</v>
      </c>
      <c r="B32" s="54">
        <f>'Monthly Budget Breakdown'!B32</f>
        <v>0</v>
      </c>
      <c r="C32" s="123">
        <f>'Actual Expenditures'!B26</f>
        <v>0</v>
      </c>
      <c r="D32" s="54">
        <f t="shared" si="0"/>
        <v>0</v>
      </c>
      <c r="E32" s="154"/>
      <c r="F32" s="54">
        <f>'Monthly Budget Breakdown'!C32</f>
        <v>0</v>
      </c>
      <c r="G32" s="123">
        <f>'Actual Expenditures'!C26</f>
        <v>0</v>
      </c>
      <c r="H32" s="54">
        <f t="shared" si="1"/>
        <v>0</v>
      </c>
      <c r="I32" s="63"/>
      <c r="J32" s="54">
        <f>'Monthly Budget Breakdown'!D32</f>
        <v>0</v>
      </c>
      <c r="K32" s="123">
        <f>'Actual Expenditures'!D26</f>
        <v>0</v>
      </c>
      <c r="L32" s="54">
        <f t="shared" si="2"/>
        <v>0</v>
      </c>
      <c r="M32" s="63"/>
      <c r="N32" s="54">
        <f>'Monthly Budget Breakdown'!E32</f>
        <v>0</v>
      </c>
      <c r="O32" s="123">
        <f>'Actual Expenditures'!E26</f>
        <v>0</v>
      </c>
      <c r="P32" s="54">
        <f t="shared" si="3"/>
        <v>0</v>
      </c>
      <c r="Q32" s="63"/>
      <c r="R32" s="54">
        <f>'Monthly Budget Breakdown'!F32</f>
        <v>0</v>
      </c>
      <c r="S32" s="123">
        <f>'Actual Expenditures'!F26</f>
        <v>0</v>
      </c>
      <c r="T32" s="54">
        <f t="shared" si="4"/>
        <v>0</v>
      </c>
      <c r="U32" s="63"/>
      <c r="V32" s="54">
        <f>'Monthly Budget Breakdown'!G32</f>
        <v>0</v>
      </c>
      <c r="W32" s="123">
        <f>'Actual Expenditures'!G26</f>
        <v>0</v>
      </c>
      <c r="X32" s="54">
        <f t="shared" si="5"/>
        <v>0</v>
      </c>
      <c r="Y32" s="63"/>
      <c r="Z32" s="54">
        <f>'Monthly Budget Breakdown'!H32</f>
        <v>0</v>
      </c>
      <c r="AA32" s="123">
        <f>'Actual Expenditures'!H26</f>
        <v>0</v>
      </c>
      <c r="AB32" s="54">
        <f t="shared" si="6"/>
        <v>0</v>
      </c>
      <c r="AC32" s="63"/>
      <c r="AD32" s="54">
        <f>'Monthly Budget Breakdown'!I32</f>
        <v>0</v>
      </c>
      <c r="AE32" s="123">
        <f>'Actual Expenditures'!I26</f>
        <v>0</v>
      </c>
      <c r="AF32" s="54">
        <f t="shared" si="7"/>
        <v>0</v>
      </c>
      <c r="AG32" s="63"/>
      <c r="AH32" s="54">
        <f>'Monthly Budget Breakdown'!J32</f>
        <v>0</v>
      </c>
      <c r="AI32" s="123">
        <f>'Actual Expenditures'!J26</f>
        <v>0</v>
      </c>
      <c r="AJ32" s="54">
        <f t="shared" si="8"/>
        <v>0</v>
      </c>
      <c r="AK32" s="63"/>
      <c r="AL32" s="54">
        <f>'Monthly Budget Breakdown'!K32</f>
        <v>0</v>
      </c>
      <c r="AM32" s="123">
        <f>'Actual Expenditures'!K26</f>
        <v>0</v>
      </c>
      <c r="AN32" s="54">
        <f t="shared" si="9"/>
        <v>0</v>
      </c>
      <c r="AO32" s="63"/>
      <c r="AP32" s="54">
        <f>'Monthly Budget Breakdown'!L32</f>
        <v>0</v>
      </c>
      <c r="AQ32" s="123">
        <f>'Actual Expenditures'!L26</f>
        <v>0</v>
      </c>
      <c r="AR32" s="54">
        <f t="shared" si="10"/>
        <v>0</v>
      </c>
      <c r="AS32" s="63"/>
      <c r="AT32" s="54">
        <f>'Monthly Budget Breakdown'!M32</f>
        <v>0</v>
      </c>
      <c r="AU32" s="123">
        <f>'Actual Expenditures'!M26</f>
        <v>0</v>
      </c>
      <c r="AV32" s="58">
        <f t="shared" si="11"/>
        <v>0</v>
      </c>
      <c r="AW32" s="65"/>
      <c r="AX32" s="69">
        <f>'Monthly Budget Breakdown'!N32</f>
        <v>0</v>
      </c>
      <c r="AY32" s="123">
        <f>'Actual Expenditures'!N26</f>
        <v>0</v>
      </c>
      <c r="AZ32" s="72">
        <f t="shared" si="12"/>
        <v>0</v>
      </c>
    </row>
    <row r="33" spans="1:52" ht="15" customHeight="1">
      <c r="A33" s="52" t="str">
        <f>'Monthly Budget Breakdown'!A33</f>
        <v>Misc 6</v>
      </c>
      <c r="B33" s="54">
        <f>'Monthly Budget Breakdown'!B33</f>
        <v>0</v>
      </c>
      <c r="C33" s="123">
        <f>'Actual Expenditures'!B27</f>
        <v>0</v>
      </c>
      <c r="D33" s="54">
        <f t="shared" si="0"/>
        <v>0</v>
      </c>
      <c r="E33" s="154"/>
      <c r="F33" s="54">
        <f>'Monthly Budget Breakdown'!C33</f>
        <v>0</v>
      </c>
      <c r="G33" s="123">
        <f>'Actual Expenditures'!C27</f>
        <v>0</v>
      </c>
      <c r="H33" s="54">
        <f t="shared" si="1"/>
        <v>0</v>
      </c>
      <c r="I33" s="63"/>
      <c r="J33" s="54">
        <f>'Monthly Budget Breakdown'!D33</f>
        <v>0</v>
      </c>
      <c r="K33" s="123">
        <f>'Actual Expenditures'!D27</f>
        <v>0</v>
      </c>
      <c r="L33" s="54">
        <f t="shared" si="2"/>
        <v>0</v>
      </c>
      <c r="M33" s="63"/>
      <c r="N33" s="54">
        <f>'Monthly Budget Breakdown'!E33</f>
        <v>0</v>
      </c>
      <c r="O33" s="123">
        <f>'Actual Expenditures'!E27</f>
        <v>0</v>
      </c>
      <c r="P33" s="54">
        <f t="shared" si="3"/>
        <v>0</v>
      </c>
      <c r="Q33" s="63"/>
      <c r="R33" s="54">
        <f>'Monthly Budget Breakdown'!F33</f>
        <v>0</v>
      </c>
      <c r="S33" s="123">
        <f>'Actual Expenditures'!F27</f>
        <v>0</v>
      </c>
      <c r="T33" s="54">
        <f t="shared" si="4"/>
        <v>0</v>
      </c>
      <c r="U33" s="63"/>
      <c r="V33" s="54">
        <f>'Monthly Budget Breakdown'!G33</f>
        <v>0</v>
      </c>
      <c r="W33" s="123">
        <f>'Actual Expenditures'!G27</f>
        <v>0</v>
      </c>
      <c r="X33" s="54">
        <f t="shared" si="5"/>
        <v>0</v>
      </c>
      <c r="Y33" s="63"/>
      <c r="Z33" s="54">
        <f>'Monthly Budget Breakdown'!H33</f>
        <v>0</v>
      </c>
      <c r="AA33" s="123">
        <f>'Actual Expenditures'!H27</f>
        <v>0</v>
      </c>
      <c r="AB33" s="54">
        <f t="shared" si="6"/>
        <v>0</v>
      </c>
      <c r="AC33" s="63"/>
      <c r="AD33" s="54">
        <f>'Monthly Budget Breakdown'!I33</f>
        <v>0</v>
      </c>
      <c r="AE33" s="123">
        <f>'Actual Expenditures'!I27</f>
        <v>0</v>
      </c>
      <c r="AF33" s="54">
        <f t="shared" si="7"/>
        <v>0</v>
      </c>
      <c r="AG33" s="63"/>
      <c r="AH33" s="54">
        <f>'Monthly Budget Breakdown'!J33</f>
        <v>0</v>
      </c>
      <c r="AI33" s="123">
        <f>'Actual Expenditures'!J27</f>
        <v>0</v>
      </c>
      <c r="AJ33" s="54">
        <f t="shared" si="8"/>
        <v>0</v>
      </c>
      <c r="AK33" s="63"/>
      <c r="AL33" s="54">
        <f>'Monthly Budget Breakdown'!K33</f>
        <v>0</v>
      </c>
      <c r="AM33" s="123">
        <f>'Actual Expenditures'!K27</f>
        <v>0</v>
      </c>
      <c r="AN33" s="54">
        <f t="shared" si="9"/>
        <v>0</v>
      </c>
      <c r="AO33" s="63"/>
      <c r="AP33" s="54">
        <f>'Monthly Budget Breakdown'!L33</f>
        <v>0</v>
      </c>
      <c r="AQ33" s="123">
        <f>'Actual Expenditures'!L27</f>
        <v>0</v>
      </c>
      <c r="AR33" s="54">
        <f t="shared" si="10"/>
        <v>0</v>
      </c>
      <c r="AS33" s="63"/>
      <c r="AT33" s="54">
        <f>'Monthly Budget Breakdown'!M33</f>
        <v>0</v>
      </c>
      <c r="AU33" s="123">
        <f>'Actual Expenditures'!M27</f>
        <v>0</v>
      </c>
      <c r="AV33" s="58">
        <f t="shared" si="11"/>
        <v>0</v>
      </c>
      <c r="AW33" s="65"/>
      <c r="AX33" s="69">
        <f>'Monthly Budget Breakdown'!N33</f>
        <v>0</v>
      </c>
      <c r="AY33" s="123">
        <f>'Actual Expenditures'!N27</f>
        <v>0</v>
      </c>
      <c r="AZ33" s="72">
        <f t="shared" si="12"/>
        <v>0</v>
      </c>
    </row>
    <row r="34" spans="1:52" ht="15" customHeight="1">
      <c r="A34" s="52" t="str">
        <f>'Monthly Budget Breakdown'!A34</f>
        <v>Misc 7</v>
      </c>
      <c r="B34" s="54">
        <f>'Monthly Budget Breakdown'!B34</f>
        <v>0</v>
      </c>
      <c r="C34" s="123">
        <f>'Actual Expenditures'!B28</f>
        <v>0</v>
      </c>
      <c r="D34" s="54">
        <f t="shared" si="0"/>
        <v>0</v>
      </c>
      <c r="E34" s="154"/>
      <c r="F34" s="54">
        <f>'Monthly Budget Breakdown'!C34</f>
        <v>0</v>
      </c>
      <c r="G34" s="123">
        <f>'Actual Expenditures'!C28</f>
        <v>0</v>
      </c>
      <c r="H34" s="54">
        <f t="shared" si="1"/>
        <v>0</v>
      </c>
      <c r="I34" s="63"/>
      <c r="J34" s="54">
        <f>'Monthly Budget Breakdown'!D34</f>
        <v>0</v>
      </c>
      <c r="K34" s="123">
        <f>'Actual Expenditures'!D28</f>
        <v>0</v>
      </c>
      <c r="L34" s="54">
        <f t="shared" si="2"/>
        <v>0</v>
      </c>
      <c r="M34" s="63"/>
      <c r="N34" s="54">
        <f>'Monthly Budget Breakdown'!E34</f>
        <v>0</v>
      </c>
      <c r="O34" s="123">
        <f>'Actual Expenditures'!E28</f>
        <v>0</v>
      </c>
      <c r="P34" s="54">
        <f t="shared" si="3"/>
        <v>0</v>
      </c>
      <c r="Q34" s="63"/>
      <c r="R34" s="54">
        <f>'Monthly Budget Breakdown'!F34</f>
        <v>0</v>
      </c>
      <c r="S34" s="123">
        <f>'Actual Expenditures'!F28</f>
        <v>0</v>
      </c>
      <c r="T34" s="54">
        <f t="shared" si="4"/>
        <v>0</v>
      </c>
      <c r="U34" s="63"/>
      <c r="V34" s="54">
        <f>'Monthly Budget Breakdown'!G34</f>
        <v>0</v>
      </c>
      <c r="W34" s="123">
        <f>'Actual Expenditures'!G28</f>
        <v>0</v>
      </c>
      <c r="X34" s="54">
        <f t="shared" si="5"/>
        <v>0</v>
      </c>
      <c r="Y34" s="63"/>
      <c r="Z34" s="54">
        <f>'Monthly Budget Breakdown'!H34</f>
        <v>0</v>
      </c>
      <c r="AA34" s="123">
        <f>'Actual Expenditures'!H28</f>
        <v>0</v>
      </c>
      <c r="AB34" s="54">
        <f t="shared" si="6"/>
        <v>0</v>
      </c>
      <c r="AC34" s="63"/>
      <c r="AD34" s="54">
        <f>'Monthly Budget Breakdown'!I34</f>
        <v>0</v>
      </c>
      <c r="AE34" s="123">
        <f>'Actual Expenditures'!I28</f>
        <v>0</v>
      </c>
      <c r="AF34" s="54">
        <f t="shared" si="7"/>
        <v>0</v>
      </c>
      <c r="AG34" s="63"/>
      <c r="AH34" s="54">
        <f>'Monthly Budget Breakdown'!J34</f>
        <v>0</v>
      </c>
      <c r="AI34" s="123">
        <f>'Actual Expenditures'!J28</f>
        <v>0</v>
      </c>
      <c r="AJ34" s="54">
        <f t="shared" si="8"/>
        <v>0</v>
      </c>
      <c r="AK34" s="63"/>
      <c r="AL34" s="54">
        <f>'Monthly Budget Breakdown'!K34</f>
        <v>0</v>
      </c>
      <c r="AM34" s="123">
        <f>'Actual Expenditures'!K28</f>
        <v>0</v>
      </c>
      <c r="AN34" s="54">
        <f t="shared" si="9"/>
        <v>0</v>
      </c>
      <c r="AO34" s="63"/>
      <c r="AP34" s="54">
        <f>'Monthly Budget Breakdown'!L34</f>
        <v>0</v>
      </c>
      <c r="AQ34" s="123">
        <f>'Actual Expenditures'!L28</f>
        <v>0</v>
      </c>
      <c r="AR34" s="54">
        <f t="shared" si="10"/>
        <v>0</v>
      </c>
      <c r="AS34" s="63"/>
      <c r="AT34" s="54">
        <f>'Monthly Budget Breakdown'!M34</f>
        <v>0</v>
      </c>
      <c r="AU34" s="123">
        <f>'Actual Expenditures'!M28</f>
        <v>0</v>
      </c>
      <c r="AV34" s="58">
        <f t="shared" si="11"/>
        <v>0</v>
      </c>
      <c r="AW34" s="65"/>
      <c r="AX34" s="69">
        <f>'Monthly Budget Breakdown'!N34</f>
        <v>0</v>
      </c>
      <c r="AY34" s="123">
        <f>'Actual Expenditures'!N28</f>
        <v>0</v>
      </c>
      <c r="AZ34" s="72">
        <f t="shared" si="12"/>
        <v>0</v>
      </c>
    </row>
    <row r="35" spans="1:52" ht="15" customHeight="1" thickBot="1">
      <c r="A35" s="52" t="str">
        <f>'Monthly Budget Breakdown'!A35</f>
        <v>Misc 8</v>
      </c>
      <c r="B35" s="54">
        <f>'Monthly Budget Breakdown'!B35</f>
        <v>0</v>
      </c>
      <c r="C35" s="123">
        <f>'Actual Expenditures'!B29</f>
        <v>0</v>
      </c>
      <c r="D35" s="54">
        <f t="shared" si="0"/>
        <v>0</v>
      </c>
      <c r="E35" s="154"/>
      <c r="F35" s="54">
        <f>'Monthly Budget Breakdown'!C35</f>
        <v>0</v>
      </c>
      <c r="G35" s="123">
        <f>'Actual Expenditures'!C29</f>
        <v>0</v>
      </c>
      <c r="H35" s="54">
        <f t="shared" si="1"/>
        <v>0</v>
      </c>
      <c r="I35" s="63"/>
      <c r="J35" s="54">
        <f>'Monthly Budget Breakdown'!D35</f>
        <v>0</v>
      </c>
      <c r="K35" s="123">
        <f>'Actual Expenditures'!D29</f>
        <v>0</v>
      </c>
      <c r="L35" s="54">
        <f t="shared" si="2"/>
        <v>0</v>
      </c>
      <c r="M35" s="63"/>
      <c r="N35" s="54">
        <f>'Monthly Budget Breakdown'!E35</f>
        <v>0</v>
      </c>
      <c r="O35" s="123">
        <f>'Actual Expenditures'!E29</f>
        <v>0</v>
      </c>
      <c r="P35" s="54">
        <f t="shared" si="3"/>
        <v>0</v>
      </c>
      <c r="Q35" s="63"/>
      <c r="R35" s="54">
        <f>'Monthly Budget Breakdown'!F35</f>
        <v>0</v>
      </c>
      <c r="S35" s="123">
        <f>'Actual Expenditures'!F29</f>
        <v>0</v>
      </c>
      <c r="T35" s="54">
        <f t="shared" si="4"/>
        <v>0</v>
      </c>
      <c r="U35" s="63"/>
      <c r="V35" s="54">
        <f>'Monthly Budget Breakdown'!G35</f>
        <v>0</v>
      </c>
      <c r="W35" s="123">
        <f>'Actual Expenditures'!G29</f>
        <v>0</v>
      </c>
      <c r="X35" s="54">
        <f t="shared" si="5"/>
        <v>0</v>
      </c>
      <c r="Y35" s="63"/>
      <c r="Z35" s="54">
        <f>'Monthly Budget Breakdown'!H35</f>
        <v>0</v>
      </c>
      <c r="AA35" s="123">
        <f>'Actual Expenditures'!H29</f>
        <v>0</v>
      </c>
      <c r="AB35" s="54">
        <f t="shared" si="6"/>
        <v>0</v>
      </c>
      <c r="AC35" s="63"/>
      <c r="AD35" s="54">
        <f>'Monthly Budget Breakdown'!I35</f>
        <v>0</v>
      </c>
      <c r="AE35" s="123">
        <f>'Actual Expenditures'!I29</f>
        <v>0</v>
      </c>
      <c r="AF35" s="54">
        <f t="shared" si="7"/>
        <v>0</v>
      </c>
      <c r="AG35" s="63"/>
      <c r="AH35" s="54">
        <f>'Monthly Budget Breakdown'!J35</f>
        <v>0</v>
      </c>
      <c r="AI35" s="123">
        <f>'Actual Expenditures'!J29</f>
        <v>0</v>
      </c>
      <c r="AJ35" s="54">
        <f t="shared" si="8"/>
        <v>0</v>
      </c>
      <c r="AK35" s="63"/>
      <c r="AL35" s="54">
        <f>'Monthly Budget Breakdown'!K35</f>
        <v>0</v>
      </c>
      <c r="AM35" s="123">
        <f>'Actual Expenditures'!K29</f>
        <v>0</v>
      </c>
      <c r="AN35" s="54">
        <f t="shared" si="9"/>
        <v>0</v>
      </c>
      <c r="AO35" s="63"/>
      <c r="AP35" s="54">
        <f>'Monthly Budget Breakdown'!L35</f>
        <v>0</v>
      </c>
      <c r="AQ35" s="123">
        <f>'Actual Expenditures'!L29</f>
        <v>0</v>
      </c>
      <c r="AR35" s="54">
        <f t="shared" si="10"/>
        <v>0</v>
      </c>
      <c r="AS35" s="63"/>
      <c r="AT35" s="54">
        <f>'Monthly Budget Breakdown'!M35</f>
        <v>0</v>
      </c>
      <c r="AU35" s="123">
        <f>'Actual Expenditures'!M29</f>
        <v>0</v>
      </c>
      <c r="AV35" s="58">
        <f t="shared" si="11"/>
        <v>0</v>
      </c>
      <c r="AW35" s="65"/>
      <c r="AX35" s="69">
        <f>'Monthly Budget Breakdown'!N35</f>
        <v>0</v>
      </c>
      <c r="AY35" s="123">
        <f>'Actual Expenditures'!N29</f>
        <v>0</v>
      </c>
      <c r="AZ35" s="72">
        <f t="shared" si="12"/>
        <v>0</v>
      </c>
    </row>
    <row r="36" spans="1:52" ht="15" customHeight="1" thickBot="1">
      <c r="A36" s="124" t="s">
        <v>39</v>
      </c>
      <c r="B36" s="125">
        <f>'Monthly Budget Breakdown'!B36</f>
        <v>28400</v>
      </c>
      <c r="C36" s="126">
        <f>'Actual Expenditures'!B30</f>
        <v>29100</v>
      </c>
      <c r="D36" s="125">
        <f t="shared" si="0"/>
        <v>700</v>
      </c>
      <c r="E36" s="125"/>
      <c r="F36" s="125">
        <f>'Monthly Budget Breakdown'!C36</f>
        <v>0</v>
      </c>
      <c r="G36" s="126">
        <f>'Actual Expenditures'!C30</f>
        <v>0</v>
      </c>
      <c r="H36" s="125">
        <f t="shared" si="1"/>
        <v>0</v>
      </c>
      <c r="I36" s="125"/>
      <c r="J36" s="125">
        <f>'Monthly Budget Breakdown'!D36</f>
        <v>0</v>
      </c>
      <c r="K36" s="126">
        <f>'Actual Expenditures'!D30</f>
        <v>0</v>
      </c>
      <c r="L36" s="125">
        <f t="shared" si="2"/>
        <v>0</v>
      </c>
      <c r="M36" s="125"/>
      <c r="N36" s="125">
        <f>'Monthly Budget Breakdown'!E36</f>
        <v>0</v>
      </c>
      <c r="O36" s="126">
        <f>'Actual Expenditures'!E30</f>
        <v>0</v>
      </c>
      <c r="P36" s="125">
        <f t="shared" si="3"/>
        <v>0</v>
      </c>
      <c r="Q36" s="125"/>
      <c r="R36" s="125">
        <f>'Monthly Budget Breakdown'!F36</f>
        <v>0</v>
      </c>
      <c r="S36" s="126">
        <f>'Actual Expenditures'!F30</f>
        <v>0</v>
      </c>
      <c r="T36" s="125">
        <f t="shared" si="4"/>
        <v>0</v>
      </c>
      <c r="U36" s="125"/>
      <c r="V36" s="125">
        <f>'Monthly Budget Breakdown'!G36</f>
        <v>0</v>
      </c>
      <c r="W36" s="126">
        <f>'Actual Expenditures'!G30</f>
        <v>0</v>
      </c>
      <c r="X36" s="125">
        <f t="shared" si="5"/>
        <v>0</v>
      </c>
      <c r="Y36" s="125"/>
      <c r="Z36" s="125">
        <f>'Monthly Budget Breakdown'!H36</f>
        <v>0</v>
      </c>
      <c r="AA36" s="126">
        <f>'Actual Expenditures'!H30</f>
        <v>0</v>
      </c>
      <c r="AB36" s="125">
        <f t="shared" si="6"/>
        <v>0</v>
      </c>
      <c r="AC36" s="125"/>
      <c r="AD36" s="125">
        <f>'Monthly Budget Breakdown'!I36</f>
        <v>0</v>
      </c>
      <c r="AE36" s="126">
        <f>'Actual Expenditures'!I30</f>
        <v>0</v>
      </c>
      <c r="AF36" s="125">
        <f t="shared" si="7"/>
        <v>0</v>
      </c>
      <c r="AG36" s="125"/>
      <c r="AH36" s="125">
        <f>'Monthly Budget Breakdown'!J36</f>
        <v>0</v>
      </c>
      <c r="AI36" s="126">
        <f>'Actual Expenditures'!J30</f>
        <v>0</v>
      </c>
      <c r="AJ36" s="125">
        <f t="shared" si="8"/>
        <v>0</v>
      </c>
      <c r="AK36" s="125"/>
      <c r="AL36" s="125">
        <f>'Monthly Budget Breakdown'!K36</f>
        <v>0</v>
      </c>
      <c r="AM36" s="126">
        <f>'Actual Expenditures'!K30</f>
        <v>0</v>
      </c>
      <c r="AN36" s="125">
        <f t="shared" si="9"/>
        <v>0</v>
      </c>
      <c r="AO36" s="125"/>
      <c r="AP36" s="125">
        <f>'Monthly Budget Breakdown'!L36</f>
        <v>0</v>
      </c>
      <c r="AQ36" s="126">
        <f>'Actual Expenditures'!L30</f>
        <v>0</v>
      </c>
      <c r="AR36" s="125">
        <f t="shared" si="10"/>
        <v>0</v>
      </c>
      <c r="AS36" s="125"/>
      <c r="AT36" s="125">
        <f>'Monthly Budget Breakdown'!M36</f>
        <v>0</v>
      </c>
      <c r="AU36" s="126">
        <f>'Actual Expenditures'!M30</f>
        <v>0</v>
      </c>
      <c r="AV36" s="125">
        <f t="shared" si="11"/>
        <v>0</v>
      </c>
      <c r="AW36" s="125"/>
      <c r="AX36" s="127">
        <f>'Monthly Budget Breakdown'!N36</f>
        <v>28400</v>
      </c>
      <c r="AY36" s="126">
        <f>'Actual Expenditures'!N30</f>
        <v>29100</v>
      </c>
      <c r="AZ36" s="128">
        <f t="shared" si="12"/>
        <v>700</v>
      </c>
    </row>
    <row r="37" spans="1:52" ht="15" customHeight="1">
      <c r="A37" s="50"/>
    </row>
    <row r="38" spans="1:52" ht="15" customHeight="1">
      <c r="A38" s="51"/>
    </row>
    <row r="39" spans="1:52" ht="15" customHeight="1"/>
    <row r="40" spans="1:52" ht="15" customHeight="1"/>
    <row r="41" spans="1:52" ht="15" customHeight="1"/>
    <row r="42" spans="1:52" ht="15" customHeight="1"/>
  </sheetData>
  <sheetProtection password="E682" sheet="1" objects="1" scenarios="1" selectLockedCells="1"/>
  <mergeCells count="17">
    <mergeCell ref="R6:T6"/>
    <mergeCell ref="A5:F5"/>
    <mergeCell ref="AY1:AZ2"/>
    <mergeCell ref="B1:C2"/>
    <mergeCell ref="AL6:AN6"/>
    <mergeCell ref="AP6:AR6"/>
    <mergeCell ref="AT6:AV6"/>
    <mergeCell ref="AX6:AZ6"/>
    <mergeCell ref="V6:X6"/>
    <mergeCell ref="Z6:AB6"/>
    <mergeCell ref="AD6:AF6"/>
    <mergeCell ref="AH6:AJ6"/>
    <mergeCell ref="A4:T4"/>
    <mergeCell ref="B6:D6"/>
    <mergeCell ref="F6:H6"/>
    <mergeCell ref="J6:L6"/>
    <mergeCell ref="N6:P6"/>
  </mergeCells>
  <phoneticPr fontId="8" type="noConversion"/>
  <hyperlinks>
    <hyperlink ref="AY1:AZ2" location="'Main Page'!A1" display="Back to Main Page" xr:uid="{00000000-0004-0000-0500-000000000000}"/>
    <hyperlink ref="B1:C2" location="'Main Page'!A1" display="Back to Main Page" xr:uid="{00000000-0004-0000-0500-000001000000}"/>
  </hyperlinks>
  <printOptions horizontalCentered="1" verticalCentered="1"/>
  <pageMargins left="0.25" right="0.25" top="1" bottom="1" header="0.25" footer="0.25"/>
  <pageSetup scale="80" orientation="landscape" r:id="rId1"/>
  <headerFooter alignWithMargins="0">
    <oddHeader>&amp;R&amp;D</oddHeader>
    <oddFooter>&amp;L&amp;8© 2005, Advanced Mktg. Concepts 
All Rights Reserved.&amp;CPage: &amp;P&amp;R&amp;"Arial,Italic"Courtesy of:&amp;"Arial,Regular"
&amp;G
&amp;"Arial,Bold"www.marketsharp.com</oddFooter>
  </headerFooter>
  <colBreaks count="2" manualBreakCount="2">
    <brk id="16" max="1048575" man="1"/>
    <brk id="36" max="1048575" man="1"/>
  </colBreaks>
  <ignoredErrors>
    <ignoredError sqref="C36 AA36 AE36 AI36 AM36 AQ36 AU36 W36 AY36 G36 S36 O36" unlocked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J37"/>
  <sheetViews>
    <sheetView showGridLines="0" showRowColHeaders="0" workbookViewId="0">
      <selection activeCell="I1" sqref="I1:J2"/>
    </sheetView>
  </sheetViews>
  <sheetFormatPr defaultRowHeight="12.75"/>
  <cols>
    <col min="1" max="1" width="4.7109375" customWidth="1"/>
    <col min="4" max="4" width="12.140625" customWidth="1"/>
    <col min="5" max="5" width="15.28515625" customWidth="1"/>
    <col min="6" max="6" width="11" customWidth="1"/>
    <col min="11" max="11" width="3.85546875" customWidth="1"/>
  </cols>
  <sheetData>
    <row r="1" spans="1:10">
      <c r="A1" s="45" t="s">
        <v>84</v>
      </c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85</v>
      </c>
      <c r="C4" s="204"/>
      <c r="D4" s="204"/>
      <c r="E4" s="204"/>
      <c r="F4" s="204"/>
      <c r="G4" s="204"/>
      <c r="H4" s="204"/>
      <c r="I4" s="204"/>
      <c r="J4" s="205"/>
    </row>
    <row r="5" spans="1:10" ht="19.5" customHeight="1">
      <c r="B5" s="199" t="s">
        <v>86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Breakdown'!B6</f>
        <v>300000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Breakdown'!B7</f>
        <v>0.06</v>
      </c>
      <c r="F7" s="130"/>
      <c r="G7" s="207" t="s">
        <v>89</v>
      </c>
      <c r="H7" s="207"/>
      <c r="I7" s="151">
        <f>'Monthly Budget Breakdown'!B8</f>
        <v>110.29411648606811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Breakdown'!B9</f>
        <v>35.624999625000001</v>
      </c>
      <c r="F8" s="130"/>
      <c r="G8" s="207" t="s">
        <v>91</v>
      </c>
      <c r="H8" s="207"/>
      <c r="I8" s="152">
        <f>'Monthly Budget Breakdown'!B10</f>
        <v>30000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42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08" t="s">
        <v>93</v>
      </c>
      <c r="C11" s="209"/>
      <c r="D11" s="209"/>
      <c r="E11" s="209"/>
      <c r="F11" s="209"/>
      <c r="G11" s="209"/>
      <c r="H11" s="209"/>
      <c r="I11" s="209"/>
      <c r="J11" s="210"/>
    </row>
    <row r="12" spans="1:10">
      <c r="B12" s="211"/>
      <c r="C12" s="212"/>
      <c r="D12" s="212"/>
      <c r="E12" s="212"/>
      <c r="F12" s="212"/>
      <c r="G12" s="212"/>
      <c r="H12" s="212"/>
      <c r="I12" s="212"/>
      <c r="J12" s="213"/>
    </row>
    <row r="13" spans="1:10">
      <c r="B13" s="211"/>
      <c r="C13" s="212"/>
      <c r="D13" s="212"/>
      <c r="E13" s="212"/>
      <c r="F13" s="212"/>
      <c r="G13" s="212"/>
      <c r="H13" s="212"/>
      <c r="I13" s="212"/>
      <c r="J13" s="213"/>
    </row>
    <row r="14" spans="1:10">
      <c r="B14" s="211"/>
      <c r="C14" s="212"/>
      <c r="D14" s="212"/>
      <c r="E14" s="212"/>
      <c r="F14" s="212"/>
      <c r="G14" s="212"/>
      <c r="H14" s="212"/>
      <c r="I14" s="212"/>
      <c r="J14" s="213"/>
    </row>
    <row r="15" spans="1:10">
      <c r="B15" s="211"/>
      <c r="C15" s="212"/>
      <c r="D15" s="212"/>
      <c r="E15" s="212"/>
      <c r="F15" s="212"/>
      <c r="G15" s="212"/>
      <c r="H15" s="212"/>
      <c r="I15" s="212"/>
      <c r="J15" s="213"/>
    </row>
    <row r="16" spans="1:10">
      <c r="B16" s="211"/>
      <c r="C16" s="212"/>
      <c r="D16" s="212"/>
      <c r="E16" s="212"/>
      <c r="F16" s="212"/>
      <c r="G16" s="212"/>
      <c r="H16" s="212"/>
      <c r="I16" s="212"/>
      <c r="J16" s="213"/>
    </row>
    <row r="17" spans="2:10">
      <c r="B17" s="211"/>
      <c r="C17" s="212"/>
      <c r="D17" s="212"/>
      <c r="E17" s="212"/>
      <c r="F17" s="212"/>
      <c r="G17" s="212"/>
      <c r="H17" s="212"/>
      <c r="I17" s="212"/>
      <c r="J17" s="213"/>
    </row>
    <row r="18" spans="2:10">
      <c r="B18" s="211"/>
      <c r="C18" s="212"/>
      <c r="D18" s="212"/>
      <c r="E18" s="212"/>
      <c r="F18" s="212"/>
      <c r="G18" s="212"/>
      <c r="H18" s="212"/>
      <c r="I18" s="212"/>
      <c r="J18" s="213"/>
    </row>
    <row r="19" spans="2:10">
      <c r="B19" s="211"/>
      <c r="C19" s="212"/>
      <c r="D19" s="212"/>
      <c r="E19" s="212"/>
      <c r="F19" s="212"/>
      <c r="G19" s="212"/>
      <c r="H19" s="212"/>
      <c r="I19" s="212"/>
      <c r="J19" s="213"/>
    </row>
    <row r="20" spans="2:10">
      <c r="B20" s="214"/>
      <c r="C20" s="215"/>
      <c r="D20" s="215"/>
      <c r="E20" s="215"/>
      <c r="F20" s="215"/>
      <c r="G20" s="215"/>
      <c r="H20" s="215"/>
      <c r="I20" s="215"/>
      <c r="J20" s="216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192" t="s">
        <v>100</v>
      </c>
      <c r="C25" s="193"/>
      <c r="D25" s="193"/>
      <c r="E25" s="157"/>
      <c r="F25" s="183"/>
      <c r="G25" s="183"/>
      <c r="H25" s="160"/>
      <c r="I25" s="183"/>
      <c r="J25" s="184"/>
    </row>
    <row r="26" spans="2:10" ht="24.95" customHeight="1">
      <c r="B26" s="187" t="s">
        <v>101</v>
      </c>
      <c r="C26" s="188"/>
      <c r="D26" s="188"/>
      <c r="E26" s="156"/>
      <c r="F26" s="179"/>
      <c r="G26" s="179"/>
      <c r="H26" s="159"/>
      <c r="I26" s="179"/>
      <c r="J26" s="180"/>
    </row>
    <row r="27" spans="2:10" ht="24.95" customHeight="1">
      <c r="B27" s="187" t="s">
        <v>102</v>
      </c>
      <c r="C27" s="188"/>
      <c r="D27" s="188"/>
      <c r="E27" s="156"/>
      <c r="F27" s="179"/>
      <c r="G27" s="179"/>
      <c r="H27" s="159"/>
      <c r="I27" s="179"/>
      <c r="J27" s="180"/>
    </row>
    <row r="28" spans="2:10" ht="24.95" customHeight="1">
      <c r="B28" s="187"/>
      <c r="C28" s="188"/>
      <c r="D28" s="188"/>
      <c r="E28" s="156"/>
      <c r="F28" s="179"/>
      <c r="G28" s="179"/>
      <c r="H28" s="159"/>
      <c r="I28" s="179"/>
      <c r="J28" s="180"/>
    </row>
    <row r="29" spans="2:10" ht="24.95" customHeight="1">
      <c r="B29" s="187"/>
      <c r="C29" s="188"/>
      <c r="D29" s="188"/>
      <c r="E29" s="156"/>
      <c r="F29" s="179"/>
      <c r="G29" s="179"/>
      <c r="H29" s="159"/>
      <c r="I29" s="179"/>
      <c r="J29" s="180"/>
    </row>
    <row r="30" spans="2:10" ht="24.95" customHeight="1">
      <c r="B30" s="187"/>
      <c r="C30" s="188"/>
      <c r="D30" s="188"/>
      <c r="E30" s="156"/>
      <c r="F30" s="179"/>
      <c r="G30" s="179"/>
      <c r="H30" s="159"/>
      <c r="I30" s="179"/>
      <c r="J30" s="180"/>
    </row>
    <row r="31" spans="2:10" ht="24.95" customHeight="1">
      <c r="B31" s="187"/>
      <c r="C31" s="188"/>
      <c r="D31" s="188"/>
      <c r="E31" s="156"/>
      <c r="F31" s="179"/>
      <c r="G31" s="179"/>
      <c r="H31" s="159"/>
      <c r="I31" s="179"/>
      <c r="J31" s="180"/>
    </row>
    <row r="32" spans="2:10" ht="24.95" customHeight="1">
      <c r="B32" s="187"/>
      <c r="C32" s="188"/>
      <c r="D32" s="188"/>
      <c r="E32" s="156"/>
      <c r="F32" s="179"/>
      <c r="G32" s="179"/>
      <c r="H32" s="159"/>
      <c r="I32" s="179"/>
      <c r="J32" s="180"/>
    </row>
    <row r="33" spans="2:10" ht="24.95" customHeight="1">
      <c r="B33" s="187"/>
      <c r="C33" s="188"/>
      <c r="D33" s="188"/>
      <c r="E33" s="156"/>
      <c r="F33" s="179"/>
      <c r="G33" s="179"/>
      <c r="H33" s="159"/>
      <c r="I33" s="179"/>
      <c r="J33" s="180"/>
    </row>
    <row r="34" spans="2:10" ht="24.95" customHeight="1">
      <c r="B34" s="187"/>
      <c r="C34" s="188"/>
      <c r="D34" s="188"/>
      <c r="E34" s="156"/>
      <c r="F34" s="179"/>
      <c r="G34" s="179"/>
      <c r="H34" s="159"/>
      <c r="I34" s="179"/>
      <c r="J34" s="180"/>
    </row>
    <row r="35" spans="2:10" ht="24.95" customHeight="1">
      <c r="B35" s="187"/>
      <c r="C35" s="188"/>
      <c r="D35" s="188"/>
      <c r="E35" s="156"/>
      <c r="F35" s="179"/>
      <c r="G35" s="179"/>
      <c r="H35" s="159"/>
      <c r="I35" s="179"/>
      <c r="J35" s="180"/>
    </row>
    <row r="36" spans="2:10" ht="24.95" customHeight="1" thickBot="1">
      <c r="B36" s="189"/>
      <c r="C36" s="190"/>
      <c r="D36" s="190"/>
      <c r="E36" s="158"/>
      <c r="F36" s="185"/>
      <c r="G36" s="185"/>
      <c r="H36" s="161"/>
      <c r="I36" s="185"/>
      <c r="J36" s="186"/>
    </row>
    <row r="37" spans="2:10">
      <c r="C37" s="61"/>
      <c r="D37" s="61"/>
      <c r="E37" s="61"/>
      <c r="F37" s="61"/>
      <c r="G37" s="61"/>
      <c r="H37" s="61"/>
      <c r="I37" s="61"/>
      <c r="J37" s="61"/>
    </row>
  </sheetData>
  <sheetProtection password="E682" sheet="1" objects="1" scenarios="1" selectLockedCells="1"/>
  <mergeCells count="50">
    <mergeCell ref="I1:J2"/>
    <mergeCell ref="B10:F10"/>
    <mergeCell ref="B5:G5"/>
    <mergeCell ref="B23:F23"/>
    <mergeCell ref="B4:J4"/>
    <mergeCell ref="B7:D7"/>
    <mergeCell ref="B8:D8"/>
    <mergeCell ref="G7:H7"/>
    <mergeCell ref="G8:H8"/>
    <mergeCell ref="B6:D6"/>
    <mergeCell ref="B11:J20"/>
    <mergeCell ref="F28:G28"/>
    <mergeCell ref="B30:D30"/>
    <mergeCell ref="B31:D31"/>
    <mergeCell ref="B24:D24"/>
    <mergeCell ref="B25:D25"/>
    <mergeCell ref="B26:D26"/>
    <mergeCell ref="B27:D27"/>
    <mergeCell ref="B28:D28"/>
    <mergeCell ref="B29:D29"/>
    <mergeCell ref="F29:G29"/>
    <mergeCell ref="F30:G30"/>
    <mergeCell ref="F24:G24"/>
    <mergeCell ref="F25:G25"/>
    <mergeCell ref="F26:G26"/>
    <mergeCell ref="F27:G27"/>
    <mergeCell ref="B32:D32"/>
    <mergeCell ref="B33:D33"/>
    <mergeCell ref="B34:D34"/>
    <mergeCell ref="B35:D35"/>
    <mergeCell ref="B36:D36"/>
    <mergeCell ref="F35:G35"/>
    <mergeCell ref="F36:G36"/>
    <mergeCell ref="I31:J31"/>
    <mergeCell ref="I36:J36"/>
    <mergeCell ref="I32:J32"/>
    <mergeCell ref="I33:J33"/>
    <mergeCell ref="I34:J34"/>
    <mergeCell ref="I35:J35"/>
    <mergeCell ref="F31:G31"/>
    <mergeCell ref="F32:G32"/>
    <mergeCell ref="F33:G33"/>
    <mergeCell ref="F34:G34"/>
    <mergeCell ref="I28:J28"/>
    <mergeCell ref="I29:J29"/>
    <mergeCell ref="I30:J30"/>
    <mergeCell ref="I24:J24"/>
    <mergeCell ref="I25:J25"/>
    <mergeCell ref="I26:J26"/>
    <mergeCell ref="I27:J27"/>
  </mergeCells>
  <phoneticPr fontId="8" type="noConversion"/>
  <dataValidations count="1">
    <dataValidation type="list" allowBlank="1" showInputMessage="1" showErrorMessage="1" sqref="H25:H36" xr:uid="{00000000-0002-0000-0600-000000000000}">
      <formula1>"A,B,C,D,E,F"</formula1>
    </dataValidation>
  </dataValidations>
  <hyperlinks>
    <hyperlink ref="I1:J2" location="'Main Page'!A1" display="Back to Main Page" xr:uid="{00000000-0004-0000-06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</sheetPr>
  <dimension ref="A1:J36"/>
  <sheetViews>
    <sheetView showGridLines="0" showRowColHeaders="0" workbookViewId="0"/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 ht="12.75" customHeight="1">
      <c r="A1" s="45"/>
      <c r="I1" s="173" t="s">
        <v>0</v>
      </c>
      <c r="J1" s="194"/>
    </row>
    <row r="2" spans="1:10" ht="13.5" thickBot="1">
      <c r="I2" s="195"/>
      <c r="J2" s="196"/>
    </row>
    <row r="3" spans="1:10" ht="12.75" customHeight="1">
      <c r="I3" s="113"/>
      <c r="J3" s="113"/>
    </row>
    <row r="4" spans="1:10" ht="37.5" customHeight="1">
      <c r="B4" s="229" t="s">
        <v>103</v>
      </c>
      <c r="C4" s="230"/>
      <c r="D4" s="230"/>
      <c r="E4" s="230"/>
      <c r="F4" s="230"/>
      <c r="G4" s="230"/>
      <c r="H4" s="230"/>
      <c r="I4" s="230"/>
      <c r="J4" s="231"/>
    </row>
    <row r="5" spans="1:10" ht="19.5" customHeight="1">
      <c r="B5" s="199" t="s">
        <v>104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Breakdown'!C6</f>
        <v>350000.00000000006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Breakdown'!C7</f>
        <v>7.0000000000000007E-2</v>
      </c>
      <c r="F7" s="130"/>
      <c r="G7" s="207" t="s">
        <v>89</v>
      </c>
      <c r="H7" s="207"/>
      <c r="I7" s="151">
        <f>'Monthly Budget Breakdown'!C8</f>
        <v>128.67646923374613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Breakdown'!C9</f>
        <v>41.562499562500008</v>
      </c>
      <c r="F8" s="130"/>
      <c r="G8" s="207" t="s">
        <v>91</v>
      </c>
      <c r="H8" s="207"/>
      <c r="I8" s="152">
        <f>'Monthly Budget Breakdown'!C10</f>
        <v>35000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20"/>
      <c r="C11" s="221"/>
      <c r="D11" s="221"/>
      <c r="E11" s="221"/>
      <c r="F11" s="221"/>
      <c r="G11" s="221"/>
      <c r="H11" s="221"/>
      <c r="I11" s="221"/>
      <c r="J11" s="222"/>
    </row>
    <row r="12" spans="1:10"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>
      <c r="B16" s="223"/>
      <c r="C16" s="224"/>
      <c r="D16" s="224"/>
      <c r="E16" s="224"/>
      <c r="F16" s="224"/>
      <c r="G16" s="224"/>
      <c r="H16" s="224"/>
      <c r="I16" s="224"/>
      <c r="J16" s="225"/>
    </row>
    <row r="17" spans="2:10">
      <c r="B17" s="223"/>
      <c r="C17" s="224"/>
      <c r="D17" s="224"/>
      <c r="E17" s="224"/>
      <c r="F17" s="224"/>
      <c r="G17" s="224"/>
      <c r="H17" s="224"/>
      <c r="I17" s="224"/>
      <c r="J17" s="225"/>
    </row>
    <row r="18" spans="2:10">
      <c r="B18" s="223"/>
      <c r="C18" s="224"/>
      <c r="D18" s="224"/>
      <c r="E18" s="224"/>
      <c r="F18" s="224"/>
      <c r="G18" s="224"/>
      <c r="H18" s="224"/>
      <c r="I18" s="224"/>
      <c r="J18" s="225"/>
    </row>
    <row r="19" spans="2:10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0">
      <c r="B20" s="226"/>
      <c r="C20" s="227"/>
      <c r="D20" s="227"/>
      <c r="E20" s="227"/>
      <c r="F20" s="227"/>
      <c r="G20" s="227"/>
      <c r="H20" s="227"/>
      <c r="I20" s="227"/>
      <c r="J20" s="228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/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/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50">
    <mergeCell ref="I1:J2"/>
    <mergeCell ref="B4:J4"/>
    <mergeCell ref="B5:G5"/>
    <mergeCell ref="B6:D6"/>
    <mergeCell ref="B7:D7"/>
    <mergeCell ref="G7:H7"/>
    <mergeCell ref="B8:D8"/>
    <mergeCell ref="G8:H8"/>
    <mergeCell ref="B10:F10"/>
    <mergeCell ref="B23:F23"/>
    <mergeCell ref="B24:D24"/>
    <mergeCell ref="F24:G24"/>
    <mergeCell ref="B11:J20"/>
    <mergeCell ref="I24:J24"/>
    <mergeCell ref="B25:D25"/>
    <mergeCell ref="F25:G25"/>
    <mergeCell ref="I25:J25"/>
    <mergeCell ref="B26:D26"/>
    <mergeCell ref="F26:G26"/>
    <mergeCell ref="I26:J26"/>
    <mergeCell ref="B27:D27"/>
    <mergeCell ref="F27:G27"/>
    <mergeCell ref="I27:J27"/>
    <mergeCell ref="B28:D28"/>
    <mergeCell ref="F28:G28"/>
    <mergeCell ref="I28:J28"/>
    <mergeCell ref="B29:D29"/>
    <mergeCell ref="F29:G29"/>
    <mergeCell ref="I29:J29"/>
    <mergeCell ref="B30:D30"/>
    <mergeCell ref="F30:G30"/>
    <mergeCell ref="I30:J30"/>
    <mergeCell ref="B31:D31"/>
    <mergeCell ref="F31:G31"/>
    <mergeCell ref="I31:J31"/>
    <mergeCell ref="B32:D32"/>
    <mergeCell ref="F32:G32"/>
    <mergeCell ref="I32:J32"/>
    <mergeCell ref="B33:D33"/>
    <mergeCell ref="F33:G33"/>
    <mergeCell ref="I33:J33"/>
    <mergeCell ref="B36:D36"/>
    <mergeCell ref="F36:G36"/>
    <mergeCell ref="I36:J36"/>
    <mergeCell ref="B34:D34"/>
    <mergeCell ref="F34:G34"/>
    <mergeCell ref="I34:J34"/>
    <mergeCell ref="B35:D35"/>
    <mergeCell ref="F35:G35"/>
    <mergeCell ref="I35:J35"/>
  </mergeCells>
  <phoneticPr fontId="8" type="noConversion"/>
  <dataValidations count="1">
    <dataValidation type="list" allowBlank="1" showInputMessage="1" showErrorMessage="1" sqref="H25:H36" xr:uid="{00000000-0002-0000-0700-000000000000}">
      <formula1>"A,B,C,D,E,F"</formula1>
    </dataValidation>
  </dataValidations>
  <hyperlinks>
    <hyperlink ref="I1:J2" location="'Main Page'!A1" display="Back to Main Page" xr:uid="{00000000-0004-0000-07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3"/>
  </sheetPr>
  <dimension ref="A1:J36"/>
  <sheetViews>
    <sheetView showGridLines="0" showRowColHeaders="0" workbookViewId="0">
      <selection activeCell="I1" sqref="I1:J2"/>
    </sheetView>
  </sheetViews>
  <sheetFormatPr defaultRowHeight="12.75"/>
  <cols>
    <col min="1" max="1" width="4.7109375" customWidth="1"/>
    <col min="3" max="3" width="12.140625" customWidth="1"/>
    <col min="4" max="4" width="15.28515625" customWidth="1"/>
    <col min="5" max="5" width="11" customWidth="1"/>
    <col min="11" max="11" width="4.7109375" customWidth="1"/>
  </cols>
  <sheetData>
    <row r="1" spans="1:10">
      <c r="A1" s="45"/>
      <c r="I1" s="173" t="s">
        <v>0</v>
      </c>
      <c r="J1" s="194"/>
    </row>
    <row r="2" spans="1:10" ht="13.5" thickBot="1">
      <c r="I2" s="195"/>
      <c r="J2" s="196"/>
    </row>
    <row r="3" spans="1:10" ht="13.5" thickBot="1">
      <c r="I3" s="113"/>
      <c r="J3" s="113"/>
    </row>
    <row r="4" spans="1:10" ht="37.5" customHeight="1">
      <c r="B4" s="203" t="s">
        <v>106</v>
      </c>
      <c r="C4" s="232"/>
      <c r="D4" s="232"/>
      <c r="E4" s="232"/>
      <c r="F4" s="232"/>
      <c r="G4" s="232"/>
      <c r="H4" s="232"/>
      <c r="I4" s="232"/>
      <c r="J4" s="233"/>
    </row>
    <row r="5" spans="1:10" ht="19.5" customHeight="1">
      <c r="B5" s="199" t="s">
        <v>107</v>
      </c>
      <c r="C5" s="200"/>
      <c r="D5" s="200"/>
      <c r="E5" s="200"/>
      <c r="F5" s="200"/>
      <c r="G5" s="200"/>
      <c r="H5" s="146"/>
      <c r="I5" s="146"/>
      <c r="J5" s="147"/>
    </row>
    <row r="6" spans="1:10" ht="18" customHeight="1">
      <c r="B6" s="206" t="s">
        <v>87</v>
      </c>
      <c r="C6" s="207"/>
      <c r="D6" s="207"/>
      <c r="E6" s="148">
        <f>'Monthly Budget Breakdown'!D6</f>
        <v>400000</v>
      </c>
      <c r="F6" s="149"/>
      <c r="G6" s="149"/>
      <c r="H6" s="130"/>
      <c r="I6" s="130"/>
      <c r="J6" s="132"/>
    </row>
    <row r="7" spans="1:10" ht="15.75" customHeight="1">
      <c r="B7" s="206" t="s">
        <v>88</v>
      </c>
      <c r="C7" s="207"/>
      <c r="D7" s="207"/>
      <c r="E7" s="150">
        <f>'Monthly Budget Breakdown'!D7</f>
        <v>0.08</v>
      </c>
      <c r="F7" s="130"/>
      <c r="G7" s="207" t="s">
        <v>89</v>
      </c>
      <c r="H7" s="207"/>
      <c r="I7" s="151">
        <f>'Monthly Budget Breakdown'!D8</f>
        <v>147.05882198142416</v>
      </c>
      <c r="J7" s="132"/>
    </row>
    <row r="8" spans="1:10" ht="15.75" customHeight="1">
      <c r="B8" s="206" t="s">
        <v>90</v>
      </c>
      <c r="C8" s="207"/>
      <c r="D8" s="207"/>
      <c r="E8" s="151">
        <f>'Monthly Budget Breakdown'!D9</f>
        <v>47.499999500000001</v>
      </c>
      <c r="F8" s="130"/>
      <c r="G8" s="207" t="s">
        <v>91</v>
      </c>
      <c r="H8" s="207"/>
      <c r="I8" s="152">
        <f>'Monthly Budget Breakdown'!D10</f>
        <v>40000</v>
      </c>
      <c r="J8" s="132"/>
    </row>
    <row r="9" spans="1:10" ht="13.5" thickBot="1">
      <c r="B9" s="153"/>
      <c r="C9" s="142"/>
      <c r="D9" s="142"/>
      <c r="E9" s="142"/>
      <c r="F9" s="142"/>
      <c r="G9" s="142"/>
      <c r="H9" s="142"/>
      <c r="I9" s="130"/>
      <c r="J9" s="143"/>
    </row>
    <row r="10" spans="1:10" ht="22.5" customHeight="1">
      <c r="B10" s="197" t="s">
        <v>92</v>
      </c>
      <c r="C10" s="198"/>
      <c r="D10" s="198"/>
      <c r="E10" s="198"/>
      <c r="F10" s="198"/>
      <c r="G10" s="61"/>
      <c r="H10" s="61"/>
      <c r="I10" s="61"/>
      <c r="J10" s="108"/>
    </row>
    <row r="11" spans="1:10">
      <c r="B11" s="220" t="s">
        <v>108</v>
      </c>
      <c r="C11" s="221"/>
      <c r="D11" s="221"/>
      <c r="E11" s="221"/>
      <c r="F11" s="221"/>
      <c r="G11" s="221"/>
      <c r="H11" s="221"/>
      <c r="I11" s="221"/>
      <c r="J11" s="222"/>
    </row>
    <row r="12" spans="1:10"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>
      <c r="B16" s="223"/>
      <c r="C16" s="224"/>
      <c r="D16" s="224"/>
      <c r="E16" s="224"/>
      <c r="F16" s="224"/>
      <c r="G16" s="224"/>
      <c r="H16" s="224"/>
      <c r="I16" s="224"/>
      <c r="J16" s="225"/>
    </row>
    <row r="17" spans="2:10">
      <c r="B17" s="223"/>
      <c r="C17" s="224"/>
      <c r="D17" s="224"/>
      <c r="E17" s="224"/>
      <c r="F17" s="224"/>
      <c r="G17" s="224"/>
      <c r="H17" s="224"/>
      <c r="I17" s="224"/>
      <c r="J17" s="225"/>
    </row>
    <row r="18" spans="2:10">
      <c r="B18" s="223"/>
      <c r="C18" s="224"/>
      <c r="D18" s="224"/>
      <c r="E18" s="224"/>
      <c r="F18" s="224"/>
      <c r="G18" s="224"/>
      <c r="H18" s="224"/>
      <c r="I18" s="224"/>
      <c r="J18" s="225"/>
    </row>
    <row r="19" spans="2:10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0">
      <c r="B20" s="226"/>
      <c r="C20" s="227"/>
      <c r="D20" s="227"/>
      <c r="E20" s="227"/>
      <c r="F20" s="227"/>
      <c r="G20" s="227"/>
      <c r="H20" s="227"/>
      <c r="I20" s="227"/>
      <c r="J20" s="228"/>
    </row>
    <row r="21" spans="2:10">
      <c r="B21" s="18"/>
      <c r="J21" s="15"/>
    </row>
    <row r="22" spans="2:10" ht="7.5" customHeight="1">
      <c r="B22" s="18"/>
      <c r="J22" s="15"/>
    </row>
    <row r="23" spans="2:10" ht="19.5" customHeight="1" thickBot="1">
      <c r="B23" s="201" t="s">
        <v>94</v>
      </c>
      <c r="C23" s="202"/>
      <c r="D23" s="202"/>
      <c r="E23" s="202"/>
      <c r="F23" s="202"/>
      <c r="G23" s="60"/>
      <c r="H23" s="60"/>
      <c r="I23" s="60"/>
      <c r="J23" s="107"/>
    </row>
    <row r="24" spans="2:10" ht="38.25" customHeight="1" thickBot="1">
      <c r="B24" s="191" t="s">
        <v>95</v>
      </c>
      <c r="C24" s="181"/>
      <c r="D24" s="181"/>
      <c r="E24" s="67" t="s">
        <v>96</v>
      </c>
      <c r="F24" s="181" t="s">
        <v>97</v>
      </c>
      <c r="G24" s="181"/>
      <c r="H24" s="68" t="s">
        <v>98</v>
      </c>
      <c r="I24" s="181" t="s">
        <v>99</v>
      </c>
      <c r="J24" s="182"/>
    </row>
    <row r="25" spans="2:10" ht="24.95" customHeight="1">
      <c r="B25" s="219" t="s">
        <v>105</v>
      </c>
      <c r="C25" s="183"/>
      <c r="D25" s="183"/>
      <c r="E25" s="157"/>
      <c r="F25" s="183"/>
      <c r="G25" s="183"/>
      <c r="H25" s="162"/>
      <c r="I25" s="183"/>
      <c r="J25" s="184"/>
    </row>
    <row r="26" spans="2:10" ht="24.95" customHeight="1">
      <c r="B26" s="217" t="s">
        <v>109</v>
      </c>
      <c r="C26" s="179"/>
      <c r="D26" s="179"/>
      <c r="E26" s="156"/>
      <c r="F26" s="179"/>
      <c r="G26" s="179"/>
      <c r="H26" s="163"/>
      <c r="I26" s="179"/>
      <c r="J26" s="180"/>
    </row>
    <row r="27" spans="2:10" ht="24.95" customHeight="1">
      <c r="B27" s="217" t="s">
        <v>110</v>
      </c>
      <c r="C27" s="179"/>
      <c r="D27" s="179"/>
      <c r="E27" s="156"/>
      <c r="F27" s="179"/>
      <c r="G27" s="179"/>
      <c r="H27" s="163"/>
      <c r="I27" s="179"/>
      <c r="J27" s="180"/>
    </row>
    <row r="28" spans="2:10" ht="24.95" customHeight="1">
      <c r="B28" s="217"/>
      <c r="C28" s="179"/>
      <c r="D28" s="179"/>
      <c r="E28" s="156"/>
      <c r="F28" s="179"/>
      <c r="G28" s="179"/>
      <c r="H28" s="163"/>
      <c r="I28" s="179"/>
      <c r="J28" s="180"/>
    </row>
    <row r="29" spans="2:10" ht="24.95" customHeight="1">
      <c r="B29" s="217"/>
      <c r="C29" s="179"/>
      <c r="D29" s="179"/>
      <c r="E29" s="156"/>
      <c r="F29" s="179"/>
      <c r="G29" s="179"/>
      <c r="H29" s="163"/>
      <c r="I29" s="179"/>
      <c r="J29" s="180"/>
    </row>
    <row r="30" spans="2:10" ht="24.95" customHeight="1">
      <c r="B30" s="217"/>
      <c r="C30" s="179"/>
      <c r="D30" s="179"/>
      <c r="E30" s="156"/>
      <c r="F30" s="179"/>
      <c r="G30" s="179"/>
      <c r="H30" s="163"/>
      <c r="I30" s="179"/>
      <c r="J30" s="180"/>
    </row>
    <row r="31" spans="2:10" ht="24.95" customHeight="1">
      <c r="B31" s="217"/>
      <c r="C31" s="179"/>
      <c r="D31" s="179"/>
      <c r="E31" s="156"/>
      <c r="F31" s="179"/>
      <c r="G31" s="179"/>
      <c r="H31" s="163"/>
      <c r="I31" s="179"/>
      <c r="J31" s="180"/>
    </row>
    <row r="32" spans="2:10" ht="24.95" customHeight="1">
      <c r="B32" s="217"/>
      <c r="C32" s="179"/>
      <c r="D32" s="179"/>
      <c r="E32" s="156"/>
      <c r="F32" s="179"/>
      <c r="G32" s="179"/>
      <c r="H32" s="163"/>
      <c r="I32" s="179"/>
      <c r="J32" s="180"/>
    </row>
    <row r="33" spans="2:10" ht="24.95" customHeight="1">
      <c r="B33" s="217"/>
      <c r="C33" s="179"/>
      <c r="D33" s="179"/>
      <c r="E33" s="156"/>
      <c r="F33" s="179"/>
      <c r="G33" s="179"/>
      <c r="H33" s="163"/>
      <c r="I33" s="179"/>
      <c r="J33" s="180"/>
    </row>
    <row r="34" spans="2:10" ht="24.95" customHeight="1">
      <c r="B34" s="217"/>
      <c r="C34" s="179"/>
      <c r="D34" s="179"/>
      <c r="E34" s="156"/>
      <c r="F34" s="179"/>
      <c r="G34" s="179"/>
      <c r="H34" s="163"/>
      <c r="I34" s="179"/>
      <c r="J34" s="180"/>
    </row>
    <row r="35" spans="2:10" ht="24.95" customHeight="1">
      <c r="B35" s="217"/>
      <c r="C35" s="179"/>
      <c r="D35" s="179"/>
      <c r="E35" s="156"/>
      <c r="F35" s="179"/>
      <c r="G35" s="179"/>
      <c r="H35" s="163"/>
      <c r="I35" s="179"/>
      <c r="J35" s="180"/>
    </row>
    <row r="36" spans="2:10" ht="24.95" customHeight="1" thickBot="1">
      <c r="B36" s="218"/>
      <c r="C36" s="185"/>
      <c r="D36" s="185"/>
      <c r="E36" s="158"/>
      <c r="F36" s="185"/>
      <c r="G36" s="185"/>
      <c r="H36" s="164"/>
      <c r="I36" s="185"/>
      <c r="J36" s="186"/>
    </row>
  </sheetData>
  <sheetProtection password="E682" sheet="1" objects="1" scenarios="1" selectLockedCells="1"/>
  <mergeCells count="50">
    <mergeCell ref="I1:J2"/>
    <mergeCell ref="B4:J4"/>
    <mergeCell ref="B36:D36"/>
    <mergeCell ref="F36:G36"/>
    <mergeCell ref="I36:J36"/>
    <mergeCell ref="B34:D34"/>
    <mergeCell ref="F34:G34"/>
    <mergeCell ref="I34:J34"/>
    <mergeCell ref="B35:D35"/>
    <mergeCell ref="F35:G35"/>
    <mergeCell ref="B31:D31"/>
    <mergeCell ref="F31:G31"/>
    <mergeCell ref="I31:J31"/>
    <mergeCell ref="I35:J35"/>
    <mergeCell ref="B32:D32"/>
    <mergeCell ref="F32:G32"/>
    <mergeCell ref="I32:J32"/>
    <mergeCell ref="B33:D33"/>
    <mergeCell ref="F33:G33"/>
    <mergeCell ref="I33:J33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25:D25"/>
    <mergeCell ref="F25:G25"/>
    <mergeCell ref="I25:J25"/>
    <mergeCell ref="B26:D26"/>
    <mergeCell ref="F26:G26"/>
    <mergeCell ref="I26:J26"/>
    <mergeCell ref="B5:G5"/>
    <mergeCell ref="B6:D6"/>
    <mergeCell ref="B7:D7"/>
    <mergeCell ref="G7:H7"/>
    <mergeCell ref="B24:D24"/>
    <mergeCell ref="F24:G24"/>
    <mergeCell ref="B8:D8"/>
    <mergeCell ref="G8:H8"/>
    <mergeCell ref="B10:F10"/>
    <mergeCell ref="B23:F23"/>
    <mergeCell ref="B11:J20"/>
    <mergeCell ref="I24:J24"/>
  </mergeCells>
  <phoneticPr fontId="8" type="noConversion"/>
  <dataValidations count="1">
    <dataValidation type="list" allowBlank="1" showInputMessage="1" showErrorMessage="1" sqref="H25:H36" xr:uid="{00000000-0002-0000-0800-000000000000}">
      <formula1>"A,B,C,D,E,F"</formula1>
    </dataValidation>
  </dataValidations>
  <hyperlinks>
    <hyperlink ref="I1:J2" location="'Main Page'!A1" display="Back to Main Page" xr:uid="{00000000-0004-0000-0800-000000000000}"/>
  </hyperlinks>
  <printOptions horizontalCentered="1" verticalCentered="1"/>
  <pageMargins left="0.25" right="0.25" top="0.5" bottom="1" header="0.25" footer="0.25"/>
  <pageSetup orientation="portrait" r:id="rId1"/>
  <headerFooter alignWithMargins="0">
    <oddFooter>&amp;L&amp;8© 2005, Advanced Mktg. Concepts 
All Rights Reserved.&amp;R&amp;"Arial,Italic"Courtesy of:&amp;"Arial,Regular"
&amp;G
&amp;"Arial,Bold"www.marketsharp.com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MarketSharp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Nowlan</dc:creator>
  <cp:keywords/>
  <dc:description/>
  <cp:lastModifiedBy>Michelle Nowlan</cp:lastModifiedBy>
  <cp:revision/>
  <dcterms:created xsi:type="dcterms:W3CDTF">2004-04-01T14:28:57Z</dcterms:created>
  <dcterms:modified xsi:type="dcterms:W3CDTF">2022-11-18T23:25:56Z</dcterms:modified>
  <cp:category/>
  <cp:contentStatus/>
</cp:coreProperties>
</file>